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05" windowWidth="20115" windowHeight="7230" tabRatio="929" firstSheet="8" activeTab="15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5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ADOS" sheetId="10" r:id="rId14"/>
    <sheet name="JUZG COLEGIADO" sheetId="26" r:id="rId15"/>
    <sheet name="CRUCEROS MAY  INCIDENCIA" sheetId="20" r:id="rId16"/>
  </sheets>
  <definedNames>
    <definedName name="_xlnm.Print_Area" localSheetId="15">'CRUCEROS MAY  INCIDENCIA'!$A$1:$C$45</definedName>
    <definedName name="_xlnm.Print_Area" localSheetId="6">'ESTADO DE EBRIEDAD'!$A$1:$I$81</definedName>
    <definedName name="_xlnm.Print_Area" localSheetId="13">JUZGADOS!$A$1:$X$40</definedName>
  </definedNames>
  <calcPr calcId="145621"/>
</workbook>
</file>

<file path=xl/calcChain.xml><?xml version="1.0" encoding="utf-8"?>
<calcChain xmlns="http://schemas.openxmlformats.org/spreadsheetml/2006/main">
  <c r="C37" i="18" l="1"/>
  <c r="C16" i="9" l="1"/>
  <c r="C16" i="8" l="1"/>
  <c r="B16" i="8"/>
  <c r="C17" i="5"/>
  <c r="D17" i="5"/>
  <c r="C17" i="3"/>
  <c r="D17" i="3"/>
  <c r="E29" i="14"/>
  <c r="F12" i="14"/>
  <c r="E30" i="26" l="1"/>
  <c r="E18" i="26"/>
  <c r="E56" i="10" l="1"/>
  <c r="D56" i="10"/>
  <c r="E55" i="10"/>
  <c r="D55" i="10"/>
  <c r="F35" i="10"/>
  <c r="E35" i="10"/>
  <c r="D35" i="10"/>
  <c r="C35" i="10"/>
  <c r="G35" i="10" l="1"/>
  <c r="E36" i="10" s="1"/>
  <c r="D54" i="10"/>
  <c r="E54" i="10"/>
  <c r="C54" i="10"/>
  <c r="C56" i="10"/>
  <c r="C55" i="10"/>
  <c r="G32" i="10"/>
  <c r="D36" i="10" l="1"/>
  <c r="F36" i="10"/>
  <c r="C36" i="10"/>
  <c r="D49" i="10"/>
  <c r="E33" i="10"/>
  <c r="E49" i="10"/>
  <c r="F33" i="10"/>
  <c r="D33" i="10"/>
  <c r="G30" i="10"/>
  <c r="D31" i="10" s="1"/>
  <c r="G31" i="10" s="1"/>
  <c r="G28" i="10"/>
  <c r="G27" i="10"/>
  <c r="F21" i="10"/>
  <c r="E21" i="10"/>
  <c r="D21" i="10"/>
  <c r="C21" i="10"/>
  <c r="G36" i="10" l="1"/>
  <c r="G21" i="10"/>
  <c r="F22" i="10" s="1"/>
  <c r="G33" i="10"/>
  <c r="D47" i="10"/>
  <c r="E47" i="10"/>
  <c r="F29" i="10"/>
  <c r="E29" i="10"/>
  <c r="E48" i="10"/>
  <c r="D48" i="10"/>
  <c r="D29" i="10"/>
  <c r="G18" i="10"/>
  <c r="G16" i="10"/>
  <c r="C48" i="10" s="1"/>
  <c r="G14" i="10"/>
  <c r="C47" i="10" s="1"/>
  <c r="F16" i="30"/>
  <c r="D22" i="10" l="1"/>
  <c r="C22" i="10"/>
  <c r="E22" i="10"/>
  <c r="C17" i="10"/>
  <c r="G29" i="10"/>
  <c r="E15" i="10"/>
  <c r="C49" i="10"/>
  <c r="D19" i="10"/>
  <c r="E19" i="10"/>
  <c r="F19" i="10"/>
  <c r="D15" i="10"/>
  <c r="F15" i="10"/>
  <c r="D17" i="10"/>
  <c r="I17" i="32"/>
  <c r="H17" i="32"/>
  <c r="G17" i="32"/>
  <c r="F17" i="32"/>
  <c r="E17" i="32"/>
  <c r="G22" i="10" l="1"/>
  <c r="G19" i="10"/>
  <c r="G15" i="10"/>
  <c r="D17" i="32"/>
  <c r="C17" i="32"/>
  <c r="J16" i="32"/>
  <c r="J14" i="32"/>
  <c r="J12" i="32"/>
  <c r="J10" i="32"/>
  <c r="J17" i="32" l="1"/>
  <c r="B28" i="8" l="1"/>
  <c r="D17" i="6" l="1"/>
  <c r="C17" i="6"/>
  <c r="C30" i="9" l="1"/>
  <c r="C42" i="15"/>
  <c r="C33" i="15"/>
  <c r="C63" i="18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F38" i="14"/>
  <c r="E36" i="14"/>
  <c r="D36" i="14"/>
  <c r="C36" i="14"/>
  <c r="B36" i="14"/>
  <c r="F34" i="14"/>
  <c r="F33" i="14"/>
  <c r="F36" i="14" l="1"/>
  <c r="G37" i="13"/>
  <c r="F32" i="14"/>
  <c r="F31" i="14"/>
  <c r="D29" i="14"/>
  <c r="D39" i="14" s="1"/>
  <c r="C29" i="14"/>
  <c r="C39" i="14" s="1"/>
  <c r="B29" i="14"/>
  <c r="B39" i="14" s="1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29" i="14" l="1"/>
  <c r="C40" i="2" l="1"/>
  <c r="C20" i="2" l="1"/>
  <c r="C22" i="2" s="1"/>
  <c r="D20" i="2"/>
  <c r="D22" i="2" s="1"/>
  <c r="D19" i="1"/>
  <c r="C19" i="1"/>
  <c r="E39" i="14" l="1"/>
  <c r="F39" i="14" s="1"/>
</calcChain>
</file>

<file path=xl/sharedStrings.xml><?xml version="1.0" encoding="utf-8"?>
<sst xmlns="http://schemas.openxmlformats.org/spreadsheetml/2006/main" count="339" uniqueCount="217">
  <si>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</si>
  <si>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</si>
  <si>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</si>
  <si>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</si>
  <si>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</si>
  <si>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</si>
  <si>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</si>
  <si>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</si>
  <si>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</si>
  <si>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</si>
  <si>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</si>
  <si>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</si>
  <si>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</si>
  <si>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</si>
  <si>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</si>
  <si>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</si>
  <si>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</si>
  <si>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</si>
  <si>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</si>
  <si>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</si>
  <si>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</si>
  <si>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</si>
  <si>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</si>
  <si>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</si>
  <si>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</si>
  <si>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</si>
  <si>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</si>
  <si>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</si>
  <si>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</si>
  <si>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</si>
  <si>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</si>
  <si>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</si>
  <si>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</si>
  <si>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</si>
  <si>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</si>
  <si>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</si>
  <si>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</si>
  <si>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ACUMULADOS</t>
  </si>
  <si>
    <t>MENSUAL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</si>
  <si>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</si>
  <si>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</si>
  <si>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</si>
  <si>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</si>
  <si>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</si>
  <si>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</si>
  <si>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</si>
  <si>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</si>
  <si>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</si>
  <si>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</si>
  <si>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</si>
  <si>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</si>
  <si>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</si>
  <si>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</si>
  <si>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</si>
  <si>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</si>
  <si>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</si>
  <si>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</si>
  <si>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</si>
  <si>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</si>
  <si>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</si>
  <si>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</si>
  <si>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</si>
  <si>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</si>
  <si>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</si>
  <si>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</si>
  <si>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</si>
  <si>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</si>
  <si>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</si>
  <si>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</si>
  <si>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</si>
  <si>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</si>
  <si>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</si>
  <si>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</si>
  <si>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</si>
  <si>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</si>
  <si>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</si>
  <si>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</si>
  <si>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</si>
  <si>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</si>
  <si>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</si>
  <si>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</si>
  <si>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</si>
  <si>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</si>
  <si>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</si>
  <si>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</si>
  <si>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</si>
  <si>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</si>
  <si>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</si>
  <si>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</si>
  <si>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</si>
  <si>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</si>
  <si>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</si>
  <si>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</si>
  <si>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</si>
  <si>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</si>
  <si>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</si>
  <si>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</si>
  <si>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</si>
  <si>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</si>
  <si>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</si>
  <si>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</si>
  <si>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</si>
  <si>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</si>
  <si>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</si>
  <si>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</si>
  <si>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</si>
  <si>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</si>
  <si>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</si>
  <si>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</si>
  <si>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</si>
  <si>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</si>
  <si>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</si>
  <si>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</si>
  <si>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</si>
  <si>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</si>
  <si>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</si>
  <si>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</si>
  <si>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</si>
  <si>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</si>
  <si>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</si>
  <si>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COLEGIADO</t>
  </si>
  <si>
    <t>APELACIÓN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</si>
  <si>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</si>
  <si>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</si>
  <si>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</si>
  <si>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</si>
  <si>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</si>
  <si>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</si>
  <si>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</si>
  <si>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PROCEDIMIENTOS CONCLUIDOS JUZGADO COLEGIADO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</si>
  <si>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</si>
  <si>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</si>
  <si>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</si>
  <si>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</si>
  <si>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</si>
  <si>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</si>
  <si>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</si>
  <si>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</si>
  <si>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</si>
  <si>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</si>
  <si>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</si>
  <si>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</si>
  <si>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Consultas Médicas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</si>
  <si>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</si>
  <si>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</si>
  <si>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</si>
  <si>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</si>
  <si>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</si>
  <si>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</si>
  <si>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</si>
  <si>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</si>
  <si>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</si>
  <si>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</si>
  <si>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</si>
  <si>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TOTAL PROCED.  RECIBIDOS</t>
  </si>
  <si>
    <t>TOTAL PROCED. CONCLUIDOS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</si>
  <si>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</si>
  <si>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</si>
  <si>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</si>
  <si>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</si>
  <si>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</si>
  <si>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</si>
  <si>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</si>
  <si>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</si>
  <si>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</si>
  <si>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</si>
  <si>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</si>
  <si>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</si>
  <si>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</si>
  <si>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Partículares y Empresas</t>
  </si>
  <si>
    <t>OBJETOS EN EL CAMINO</t>
  </si>
  <si>
    <t>JULIO</t>
  </si>
  <si>
    <t xml:space="preserve">EXHORTO </t>
  </si>
  <si>
    <t>SEMAFORO SIN FUNCIONAR</t>
  </si>
  <si>
    <t>PROCEDIMIENTOS  DEL JUZGADO COLEGIADO</t>
  </si>
  <si>
    <t>JUL/17</t>
  </si>
  <si>
    <t>ESTADO  DE   EBRIEDAD  POR HORA  JULIO 2017</t>
  </si>
  <si>
    <t>GRÚAS   2017</t>
  </si>
  <si>
    <t>J U L I O   2017</t>
  </si>
  <si>
    <t>Gruas Silva</t>
  </si>
  <si>
    <t>Otras</t>
  </si>
  <si>
    <t>JUL/18</t>
  </si>
  <si>
    <t>COMPARATIVO ACCIDENTES VIALES  JULIO  2017 - 2018</t>
  </si>
  <si>
    <t>COMPARATIVO DE CAUSAS DETERMINANTES JULIO   2017  - 2018</t>
  </si>
  <si>
    <t xml:space="preserve"> EDAD   DE LOS CONDUCTORES QUE PARTICIPAN EN UN ACCIDENTE VIAL   EN EL MES DE  JULIO 2018</t>
  </si>
  <si>
    <t>ACCIDENTES VIALES POR HORA EN EL MES DE  JULIO  2018</t>
  </si>
  <si>
    <t>EDAD  DE LOS CONDUCTORES INVOLUCRADOS EN ESTADO  DE EBRIEDAD JULIO  2018</t>
  </si>
  <si>
    <t>DOCUMENTACIÓN DE LOS VEHICULOS PARTICIPANTES EN ACCIDENTE VIAL EN EL MES DE JULIO 2018</t>
  </si>
  <si>
    <t>DE JULIO 2018</t>
  </si>
  <si>
    <t>COMPARATIVO DE GRÚAS UTILIZADAS   JULIO   2017  - 2018</t>
  </si>
  <si>
    <t>GRUAS 2018</t>
  </si>
  <si>
    <t>COMPARATIVA DE  ASUNTOS VIALES CONSIGNADOS  AL M.P.  JULIO   2017 - 2018</t>
  </si>
  <si>
    <t>COMPARATIVA DE  DETENIDOS    JULIO    2017 - 2018</t>
  </si>
  <si>
    <t>SALIDAS DIFERENTES A LA MULTA JULIO 2018</t>
  </si>
  <si>
    <t>J U L I O      2 0 1 8</t>
  </si>
  <si>
    <t>J U L I O    2 0 1 8</t>
  </si>
  <si>
    <t>ABRIR LA PUERTA</t>
  </si>
  <si>
    <t>BLVD. REVOLUCIÓN Y CALLE JESÚS MARÍA DEL BOSQUE</t>
  </si>
  <si>
    <t>BLVD. CONSTITUCIÓN Y CALZ. SALVADOR CREEL</t>
  </si>
  <si>
    <t>C. CAIZ Y CALZ. PAVORREAL</t>
  </si>
  <si>
    <t>PROLONGACIÓN JUÁREZ Y CALZ. MÉXICO</t>
  </si>
  <si>
    <t>BLVD. DIAGONAL REFORMA Y CALZ. CUAUHTEMOC</t>
  </si>
  <si>
    <t>BLVD. DIAGONAL REFORMA Y AV. JUÁREZ</t>
  </si>
  <si>
    <t>BLVD. REVOLUCIÓN Y CALZ COLON</t>
  </si>
  <si>
    <t>BLVD. DIAGONAL REFORMA Y CALZ. MANUEL AVILA CAMACHO</t>
  </si>
  <si>
    <t>BLVD. INDEPENDENCIA Y CALZ. ABASTOS</t>
  </si>
  <si>
    <t>CALZ. COLON Y AV. MORELOS</t>
  </si>
  <si>
    <t>BLVD. INDEPENDENCIA Y CALZ. COLON</t>
  </si>
  <si>
    <t>PERIFERICO RAÚL LÓPEZ SÁNHEZ SOBRE EL PUENTE SOLIDARIDAD</t>
  </si>
  <si>
    <t>CARRETERA TORREÓN MIELERAS Y AV. PROLONG. JUÁREZ  OTE</t>
  </si>
  <si>
    <t>PERIFERICO RAÚL LÓPEZ SÁNCHEZ Y EJIDO SAN LUIS</t>
  </si>
  <si>
    <t>PERIFERICO RAÚL LÓPEZ SÁNCHEZ Y CARRET. AUTOPISTA IBEROAMERICANA</t>
  </si>
  <si>
    <t>PERIFERICO RAÚL LÓPEZ SÁNCHEZ Y CARRET. ANTIGUA A  SAN PEDRO</t>
  </si>
  <si>
    <t>PERIFERICO RAÚL LÓPEZ SÁNCHEZ Y AV. PROLONG. BRAVO OTE</t>
  </si>
  <si>
    <t>PROCE. IRREGULAR</t>
  </si>
  <si>
    <t>CONDUCTORES 51</t>
  </si>
  <si>
    <t>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</si>
</sst>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4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8" xfId="0" applyFont="1" applyBorder="1"/>
    <xf numFmtId="0" fontId="5" fillId="0" borderId="21" xfId="0" applyFont="1" applyBorder="1"/>
    <xf numFmtId="0" fontId="6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3" fontId="8" fillId="0" borderId="41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/>
    </xf>
    <xf numFmtId="0" fontId="7" fillId="0" borderId="42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3" fontId="7" fillId="3" borderId="31" xfId="2" applyNumberFormat="1" applyFont="1" applyFill="1" applyBorder="1" applyAlignment="1">
      <alignment horizontal="center" vertical="center"/>
    </xf>
    <xf numFmtId="3" fontId="7" fillId="3" borderId="32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3" fontId="7" fillId="2" borderId="47" xfId="2" applyNumberFormat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 wrapText="1"/>
    </xf>
    <xf numFmtId="3" fontId="7" fillId="0" borderId="48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wrapText="1"/>
    </xf>
    <xf numFmtId="3" fontId="8" fillId="0" borderId="26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/>
    <xf numFmtId="3" fontId="8" fillId="0" borderId="1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/>
    <xf numFmtId="3" fontId="8" fillId="0" borderId="34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 wrapText="1"/>
    </xf>
    <xf numFmtId="3" fontId="8" fillId="0" borderId="41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2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7" fillId="0" borderId="0" xfId="2" applyFont="1" applyAlignment="1"/>
    <xf numFmtId="0" fontId="8" fillId="0" borderId="50" xfId="2" applyFont="1" applyFill="1" applyBorder="1" applyAlignment="1">
      <alignment horizontal="center" vertical="center" wrapText="1"/>
    </xf>
    <xf numFmtId="0" fontId="8" fillId="0" borderId="51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2" xfId="2" applyNumberFormat="1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 wrapText="1"/>
    </xf>
    <xf numFmtId="3" fontId="8" fillId="2" borderId="44" xfId="2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Alignment="1"/>
    <xf numFmtId="0" fontId="11" fillId="2" borderId="0" xfId="0" applyFont="1" applyFill="1" applyBorder="1" applyAlignment="1"/>
    <xf numFmtId="0" fontId="12" fillId="0" borderId="8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10" fillId="0" borderId="0" xfId="0" applyFont="1" applyAlignment="1">
      <alignment wrapText="1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/>
    <xf numFmtId="0" fontId="10" fillId="0" borderId="0" xfId="2" applyFont="1" applyAlignment="1"/>
    <xf numFmtId="0" fontId="10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18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5" xfId="0" applyFont="1" applyBorder="1"/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3" xfId="2" applyNumberFormat="1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3" fontId="15" fillId="0" borderId="3" xfId="2" applyNumberFormat="1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 vertical="center" wrapText="1" readingOrder="1"/>
    </xf>
    <xf numFmtId="0" fontId="7" fillId="0" borderId="58" xfId="2" applyFont="1" applyFill="1" applyBorder="1" applyAlignment="1">
      <alignment horizontal="center" vertical="center" wrapText="1"/>
    </xf>
    <xf numFmtId="3" fontId="7" fillId="0" borderId="59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3" fontId="8" fillId="2" borderId="2" xfId="2" applyNumberFormat="1" applyFont="1" applyFill="1" applyBorder="1" applyAlignment="1">
      <alignment horizontal="center" vertical="center"/>
    </xf>
    <xf numFmtId="0" fontId="22" fillId="0" borderId="40" xfId="2" applyFont="1" applyFill="1" applyBorder="1" applyAlignment="1">
      <alignment horizontal="center" vertical="center" wrapText="1" readingOrder="1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5" xfId="2" applyFont="1" applyBorder="1" applyAlignment="1"/>
    <xf numFmtId="0" fontId="8" fillId="0" borderId="0" xfId="0" applyFont="1"/>
    <xf numFmtId="0" fontId="23" fillId="0" borderId="0" xfId="0" applyFont="1"/>
    <xf numFmtId="0" fontId="23" fillId="0" borderId="2" xfId="0" applyFont="1" applyBorder="1" applyAlignment="1">
      <alignment horizontal="center"/>
    </xf>
    <xf numFmtId="0" fontId="23" fillId="0" borderId="21" xfId="0" applyFont="1" applyBorder="1"/>
    <xf numFmtId="0" fontId="24" fillId="0" borderId="0" xfId="0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5" fillId="0" borderId="40" xfId="2" quotePrefix="1" applyFont="1" applyFill="1" applyBorder="1" applyAlignment="1">
      <alignment horizontal="center" vertical="center" wrapText="1" readingOrder="1"/>
    </xf>
    <xf numFmtId="0" fontId="7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50" xfId="0" applyFont="1" applyBorder="1"/>
    <xf numFmtId="0" fontId="23" fillId="0" borderId="14" xfId="0" applyFont="1" applyBorder="1" applyAlignment="1">
      <alignment horizontal="center"/>
    </xf>
    <xf numFmtId="0" fontId="7" fillId="0" borderId="18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25" xfId="2" applyFont="1" applyBorder="1" applyAlignment="1"/>
    <xf numFmtId="0" fontId="7" fillId="0" borderId="26" xfId="2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5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4" fillId="0" borderId="18" xfId="0" applyFont="1" applyBorder="1"/>
    <xf numFmtId="0" fontId="24" fillId="0" borderId="21" xfId="0" applyFont="1" applyBorder="1"/>
    <xf numFmtId="0" fontId="24" fillId="0" borderId="25" xfId="0" applyFont="1" applyBorder="1"/>
    <xf numFmtId="0" fontId="23" fillId="0" borderId="22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6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1" xfId="0" applyFont="1" applyBorder="1" applyAlignment="1">
      <alignment horizontal="center" wrapText="1"/>
    </xf>
    <xf numFmtId="0" fontId="26" fillId="0" borderId="32" xfId="0" applyFont="1" applyBorder="1" applyAlignment="1">
      <alignment horizontal="center"/>
    </xf>
    <xf numFmtId="0" fontId="26" fillId="0" borderId="34" xfId="0" applyFont="1" applyBorder="1" applyAlignment="1">
      <alignment horizontal="center" wrapText="1"/>
    </xf>
    <xf numFmtId="0" fontId="26" fillId="0" borderId="56" xfId="0" applyFont="1" applyBorder="1" applyAlignment="1">
      <alignment horizontal="center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21" fillId="0" borderId="0" xfId="2" applyFont="1" applyAlignment="1"/>
    <xf numFmtId="0" fontId="8" fillId="0" borderId="36" xfId="0" applyFont="1" applyBorder="1" applyAlignment="1"/>
    <xf numFmtId="0" fontId="8" fillId="0" borderId="37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8" fillId="0" borderId="49" xfId="0" applyFont="1" applyBorder="1" applyAlignment="1"/>
    <xf numFmtId="0" fontId="8" fillId="0" borderId="25" xfId="0" applyFont="1" applyBorder="1" applyAlignment="1"/>
    <xf numFmtId="0" fontId="8" fillId="0" borderId="21" xfId="0" applyFont="1" applyBorder="1" applyAlignment="1"/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3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29" fillId="0" borderId="0" xfId="2" applyFont="1" applyAlignment="1"/>
    <xf numFmtId="0" fontId="29" fillId="0" borderId="0" xfId="2" applyFont="1" applyBorder="1" applyAlignment="1"/>
    <xf numFmtId="0" fontId="8" fillId="0" borderId="7" xfId="2" applyFont="1" applyFill="1" applyBorder="1" applyAlignment="1">
      <alignment horizontal="center" vertical="center" wrapText="1"/>
    </xf>
    <xf numFmtId="49" fontId="8" fillId="0" borderId="13" xfId="2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 wrapText="1"/>
    </xf>
    <xf numFmtId="0" fontId="15" fillId="0" borderId="2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7" fillId="0" borderId="11" xfId="2" applyFont="1" applyFill="1" applyBorder="1" applyAlignment="1">
      <alignment vertical="center" wrapText="1"/>
    </xf>
    <xf numFmtId="0" fontId="14" fillId="0" borderId="54" xfId="2" applyFont="1" applyFill="1" applyBorder="1" applyAlignment="1">
      <alignment horizontal="center" vertical="center"/>
    </xf>
    <xf numFmtId="0" fontId="7" fillId="4" borderId="27" xfId="2" applyFont="1" applyFill="1" applyBorder="1" applyAlignment="1">
      <alignment horizontal="center" vertical="center" wrapText="1"/>
    </xf>
    <xf numFmtId="3" fontId="7" fillId="4" borderId="28" xfId="2" applyNumberFormat="1" applyFont="1" applyFill="1" applyBorder="1" applyAlignment="1">
      <alignment horizontal="center" vertical="center"/>
    </xf>
    <xf numFmtId="3" fontId="7" fillId="4" borderId="29" xfId="2" applyNumberFormat="1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 wrapText="1"/>
    </xf>
    <xf numFmtId="17" fontId="8" fillId="0" borderId="13" xfId="0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5" fillId="4" borderId="38" xfId="0" applyFont="1" applyFill="1" applyBorder="1"/>
    <xf numFmtId="0" fontId="0" fillId="4" borderId="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7" fillId="4" borderId="15" xfId="2" applyFont="1" applyFill="1" applyBorder="1" applyAlignment="1">
      <alignment horizontal="center" vertical="center" wrapText="1"/>
    </xf>
    <xf numFmtId="0" fontId="7" fillId="4" borderId="16" xfId="2" applyFont="1" applyFill="1" applyBorder="1" applyAlignment="1">
      <alignment horizontal="center" vertical="center" wrapText="1"/>
    </xf>
    <xf numFmtId="0" fontId="7" fillId="4" borderId="17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7" fillId="0" borderId="0" xfId="2" applyNumberFormat="1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wrapText="1"/>
    </xf>
    <xf numFmtId="0" fontId="6" fillId="4" borderId="17" xfId="2" applyFont="1" applyFill="1" applyBorder="1" applyAlignment="1">
      <alignment horizontal="center" wrapText="1"/>
    </xf>
    <xf numFmtId="0" fontId="6" fillId="4" borderId="33" xfId="2" applyFont="1" applyFill="1" applyBorder="1" applyAlignment="1">
      <alignment horizontal="center" wrapText="1"/>
    </xf>
    <xf numFmtId="0" fontId="6" fillId="4" borderId="35" xfId="2" applyFont="1" applyFill="1" applyBorder="1" applyAlignment="1">
      <alignment horizontal="center" wrapText="1"/>
    </xf>
    <xf numFmtId="49" fontId="6" fillId="4" borderId="38" xfId="2" applyNumberFormat="1" applyFont="1" applyFill="1" applyBorder="1" applyAlignment="1">
      <alignment horizontal="center"/>
    </xf>
    <xf numFmtId="49" fontId="6" fillId="4" borderId="39" xfId="2" applyNumberFormat="1" applyFont="1" applyFill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49" fontId="6" fillId="4" borderId="36" xfId="0" applyNumberFormat="1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center"/>
    </xf>
    <xf numFmtId="49" fontId="6" fillId="4" borderId="37" xfId="0" applyNumberFormat="1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 wrapText="1"/>
    </xf>
    <xf numFmtId="0" fontId="7" fillId="4" borderId="34" xfId="0" applyFont="1" applyFill="1" applyBorder="1" applyAlignment="1">
      <alignment horizontal="center" wrapText="1"/>
    </xf>
    <xf numFmtId="0" fontId="7" fillId="4" borderId="3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49" fontId="12" fillId="0" borderId="1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0" fontId="16" fillId="4" borderId="15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</cellXfs>
  <cellStyles count="12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8"/>
    <cellStyle name="Normal 3 2 2 2" xfId="7"/>
    <cellStyle name="Normal 3 2 3" xfId="6"/>
    <cellStyle name="Normal 3 2 3 2" xfId="9"/>
    <cellStyle name="Normal 3 2 3 2 2" xfId="10"/>
    <cellStyle name="Normal 3 2 3 2 3" xfId="11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392</c:v>
                </c:pt>
                <c:pt idx="1">
                  <c:v>308</c:v>
                </c:pt>
              </c:numCache>
            </c:numRef>
          </c:val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8</c:v>
                </c:pt>
                <c:pt idx="1">
                  <c:v>12</c:v>
                </c:pt>
              </c:numCache>
            </c:numRef>
          </c:val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12</c:v>
                </c:pt>
                <c:pt idx="1">
                  <c:v>7</c:v>
                </c:pt>
              </c:numCache>
            </c:numRef>
          </c:val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308544"/>
        <c:axId val="134216448"/>
        <c:axId val="0"/>
      </c:bar3DChart>
      <c:catAx>
        <c:axId val="139308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4216448"/>
        <c:crosses val="autoZero"/>
        <c:auto val="1"/>
        <c:lblAlgn val="ctr"/>
        <c:lblOffset val="100"/>
        <c:noMultiLvlLbl val="0"/>
      </c:catAx>
      <c:valAx>
        <c:axId val="13421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930854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JUL/17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28</c:v>
                </c:pt>
                <c:pt idx="3">
                  <c:v>70</c:v>
                </c:pt>
                <c:pt idx="4">
                  <c:v>70</c:v>
                </c:pt>
                <c:pt idx="5">
                  <c:v>186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JUL/18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33</c:v>
                </c:pt>
                <c:pt idx="3">
                  <c:v>59</c:v>
                </c:pt>
                <c:pt idx="4">
                  <c:v>44</c:v>
                </c:pt>
                <c:pt idx="5">
                  <c:v>186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9307008"/>
        <c:axId val="139062080"/>
        <c:axId val="0"/>
      </c:bar3DChart>
      <c:catAx>
        <c:axId val="13930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9062080"/>
        <c:crosses val="autoZero"/>
        <c:auto val="1"/>
        <c:lblAlgn val="ctr"/>
        <c:lblOffset val="100"/>
        <c:noMultiLvlLbl val="0"/>
      </c:catAx>
      <c:valAx>
        <c:axId val="13906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930700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TAXIS!$C$13:$D$13</c:f>
              <c:numCache>
                <c:formatCode>General</c:formatCode>
                <c:ptCount val="2"/>
                <c:pt idx="0">
                  <c:v>28</c:v>
                </c:pt>
                <c:pt idx="1">
                  <c:v>27</c:v>
                </c:pt>
              </c:numCache>
            </c:numRef>
          </c:val>
        </c:ser>
        <c:ser>
          <c:idx val="1"/>
          <c:order val="1"/>
          <c:tx>
            <c:strRef>
              <c:f>TAXIS!$B$14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39</c:v>
                </c:pt>
                <c:pt idx="1">
                  <c:v>28</c:v>
                </c:pt>
              </c:numCache>
            </c:numRef>
          </c:val>
        </c:ser>
        <c:ser>
          <c:idx val="2"/>
          <c:order val="2"/>
          <c:tx>
            <c:strRef>
              <c:f>TAXIS!$B$15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968921389396709E-2"/>
                  <c:y val="-6.116207951070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126142595978062E-3"/>
                  <c:y val="-5.504587155963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TAXIS!$C$12:$D$12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705216"/>
        <c:axId val="139065536"/>
        <c:axId val="0"/>
      </c:bar3DChart>
      <c:catAx>
        <c:axId val="14170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39065536"/>
        <c:crosses val="autoZero"/>
        <c:auto val="1"/>
        <c:lblAlgn val="ctr"/>
        <c:lblOffset val="100"/>
        <c:noMultiLvlLbl val="0"/>
      </c:catAx>
      <c:valAx>
        <c:axId val="13906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1705216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AUTOBUSES!$C$13:$D$13</c:f>
              <c:numCache>
                <c:formatCode>General</c:formatCode>
                <c:ptCount val="2"/>
                <c:pt idx="0">
                  <c:v>9</c:v>
                </c:pt>
                <c:pt idx="1">
                  <c:v>14</c:v>
                </c:pt>
              </c:numCache>
            </c:numRef>
          </c:val>
        </c:ser>
        <c:ser>
          <c:idx val="1"/>
          <c:order val="1"/>
          <c:tx>
            <c:strRef>
              <c:f>AUTOBUSES!$B$14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AUTOBUSES!$C$14:$D$14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AUTOBUSES!$B$15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JUL/17</c:v>
                </c:pt>
                <c:pt idx="1">
                  <c:v>JUL/18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774464"/>
        <c:axId val="155142400"/>
        <c:axId val="0"/>
      </c:bar3DChart>
      <c:catAx>
        <c:axId val="15577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5142400"/>
        <c:crosses val="autoZero"/>
        <c:auto val="1"/>
        <c:lblAlgn val="ctr"/>
        <c:lblOffset val="100"/>
        <c:noMultiLvlLbl val="0"/>
      </c:catAx>
      <c:valAx>
        <c:axId val="15514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577446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86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34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6019200"/>
        <c:axId val="155145856"/>
        <c:axId val="0"/>
      </c:bar3DChart>
      <c:catAx>
        <c:axId val="156019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55145856"/>
        <c:crosses val="autoZero"/>
        <c:auto val="1"/>
        <c:lblAlgn val="ctr"/>
        <c:lblOffset val="100"/>
        <c:noMultiLvlLbl val="0"/>
      </c:catAx>
      <c:valAx>
        <c:axId val="1551458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5601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58E-3"/>
          <c:y val="0.22827715355805245"/>
          <c:w val="0.95791487326638824"/>
          <c:h val="0.66666047362059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332608"/>
        <c:axId val="163454976"/>
        <c:axId val="0"/>
      </c:bar3DChart>
      <c:catAx>
        <c:axId val="16333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454976"/>
        <c:crosses val="autoZero"/>
        <c:auto val="1"/>
        <c:lblAlgn val="ctr"/>
        <c:lblOffset val="100"/>
        <c:noMultiLvlLbl val="0"/>
      </c:catAx>
      <c:valAx>
        <c:axId val="1634549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333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13</c:v>
                </c:pt>
                <c:pt idx="9">
                  <c:v>32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26</c:v>
                </c:pt>
                <c:pt idx="20">
                  <c:v>19</c:v>
                </c:pt>
                <c:pt idx="21">
                  <c:v>11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66176256"/>
        <c:axId val="163460160"/>
        <c:axId val="0"/>
      </c:bar3DChart>
      <c:catAx>
        <c:axId val="166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460160"/>
        <c:crosses val="autoZero"/>
        <c:auto val="1"/>
        <c:lblAlgn val="ctr"/>
        <c:lblOffset val="100"/>
        <c:noMultiLvlLbl val="0"/>
      </c:catAx>
      <c:valAx>
        <c:axId val="163460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6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13</c:v>
                </c:pt>
                <c:pt idx="9">
                  <c:v>32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26</c:v>
                </c:pt>
                <c:pt idx="20">
                  <c:v>19</c:v>
                </c:pt>
                <c:pt idx="21">
                  <c:v>11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7137280"/>
        <c:axId val="189339840"/>
        <c:axId val="0"/>
      </c:bar3DChart>
      <c:catAx>
        <c:axId val="167137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9339840"/>
        <c:crosses val="autoZero"/>
        <c:auto val="1"/>
        <c:lblAlgn val="ctr"/>
        <c:lblOffset val="100"/>
        <c:noMultiLvlLbl val="0"/>
      </c:catAx>
      <c:valAx>
        <c:axId val="18933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13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6177792"/>
        <c:axId val="189340992"/>
        <c:axId val="0"/>
      </c:bar3DChart>
      <c:catAx>
        <c:axId val="166177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9340992"/>
        <c:crosses val="autoZero"/>
        <c:auto val="1"/>
        <c:lblAlgn val="ctr"/>
        <c:lblOffset val="100"/>
        <c:noMultiLvlLbl val="0"/>
      </c:catAx>
      <c:valAx>
        <c:axId val="18934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17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13"/>
          <c:w val="0.81388888888889765"/>
          <c:h val="0.617241407816163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52494475739935"/>
          <c:y val="2.8925619834710745E-2"/>
          <c:w val="0.80973592480781797"/>
          <c:h val="0.9090909090909090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2015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84E-2"/>
                  <c:y val="-6.3091482649844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2015 '!$B$13:$B$14</c:f>
              <c:strCache>
                <c:ptCount val="2"/>
                <c:pt idx="0">
                  <c:v>GRÚAS   2017</c:v>
                </c:pt>
                <c:pt idx="1">
                  <c:v>GRUAS 2018</c:v>
                </c:pt>
              </c:strCache>
            </c:strRef>
          </c:cat>
          <c:val>
            <c:numRef>
              <c:f>'SERV. GRUAS 2015 '!$C$13:$C$14</c:f>
              <c:numCache>
                <c:formatCode>General</c:formatCode>
                <c:ptCount val="2"/>
                <c:pt idx="0">
                  <c:v>292</c:v>
                </c:pt>
                <c:pt idx="1">
                  <c:v>265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68505344"/>
        <c:axId val="194468032"/>
        <c:axId val="0"/>
      </c:bar3DChart>
      <c:catAx>
        <c:axId val="168505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4468032"/>
        <c:crosses val="autoZero"/>
        <c:auto val="1"/>
        <c:lblAlgn val="ctr"/>
        <c:lblOffset val="100"/>
        <c:noMultiLvlLbl val="0"/>
      </c:catAx>
      <c:valAx>
        <c:axId val="1944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6850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JUL/17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28</c:v>
                </c:pt>
                <c:pt idx="1">
                  <c:v>10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JUL/18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33</c:v>
                </c:pt>
                <c:pt idx="1">
                  <c:v>15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8508416"/>
        <c:axId val="189333504"/>
        <c:axId val="0"/>
      </c:bar3DChart>
      <c:catAx>
        <c:axId val="16850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333504"/>
        <c:crosses val="autoZero"/>
        <c:auto val="1"/>
        <c:lblAlgn val="ctr"/>
        <c:lblOffset val="100"/>
        <c:noMultiLvlLbl val="0"/>
      </c:catAx>
      <c:valAx>
        <c:axId val="18933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508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92"/>
          <c:w val="0.15754233046451208"/>
          <c:h val="4.147457198584142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JUL/17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861</c:v>
                </c:pt>
                <c:pt idx="1">
                  <c:v>452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JUL/18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820</c:v>
                </c:pt>
                <c:pt idx="1">
                  <c:v>180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3986560"/>
        <c:axId val="192528960"/>
        <c:axId val="0"/>
      </c:bar3DChart>
      <c:catAx>
        <c:axId val="19398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92528960"/>
        <c:crosses val="autoZero"/>
        <c:auto val="1"/>
        <c:lblAlgn val="ctr"/>
        <c:lblOffset val="100"/>
        <c:noMultiLvlLbl val="0"/>
      </c:catAx>
      <c:valAx>
        <c:axId val="19252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3986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958E-2"/>
        </c:manualLayout>
      </c:layout>
      <c:overlay val="0"/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val>
            <c:numRef>
              <c:f>'SALIDAS DIF.  MULTA'!$C$17</c:f>
              <c:numCache>
                <c:formatCode>General</c:formatCode>
                <c:ptCount val="1"/>
                <c:pt idx="0">
                  <c:v>364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val>
            <c:numRef>
              <c:f>'SALIDAS DIF.  MULTA'!$D$17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val>
            <c:numRef>
              <c:f>'SALIDAS DIF.  MULTA'!$E$17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val>
            <c:numRef>
              <c:f>'SALIDAS DIF.  MULTA'!$F$17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val>
            <c:numRef>
              <c:f>'SALIDAS DIF.  MULTA'!$G$17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val>
            <c:numRef>
              <c:f>'SALIDAS DIF.  MULTA'!$H$17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val>
            <c:numRef>
              <c:f>'SALIDAS DIF.  MULTA'!$I$17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987584"/>
        <c:axId val="192532416"/>
        <c:axId val="0"/>
      </c:bar3DChart>
      <c:catAx>
        <c:axId val="19398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532416"/>
        <c:crosses val="autoZero"/>
        <c:auto val="1"/>
        <c:lblAlgn val="ctr"/>
        <c:lblOffset val="100"/>
        <c:noMultiLvlLbl val="0"/>
      </c:catAx>
      <c:valAx>
        <c:axId val="19253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98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MEDICA'!$B$13</c:f>
              <c:strCache>
                <c:ptCount val="1"/>
                <c:pt idx="0">
                  <c:v>Detenidos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1007</c:v>
                </c:pt>
              </c:numCache>
            </c:numRef>
          </c:val>
        </c:ser>
        <c:ser>
          <c:idx val="1"/>
          <c:order val="1"/>
          <c:tx>
            <c:strRef>
              <c:f>'AREA MEDICA'!$B$14</c:f>
              <c:strCache>
                <c:ptCount val="1"/>
                <c:pt idx="0">
                  <c:v>Peritos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396</c:v>
                </c:pt>
              </c:numCache>
            </c:numRef>
          </c:val>
        </c:ser>
        <c:ser>
          <c:idx val="2"/>
          <c:order val="2"/>
          <c:tx>
            <c:strRef>
              <c:f>'AREA MEDICA'!$B$15</c:f>
              <c:strCache>
                <c:ptCount val="1"/>
                <c:pt idx="0">
                  <c:v>Otras Corporaciones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  <c:pt idx="0">
                  <c:v>79</c:v>
                </c:pt>
              </c:numCache>
            </c:numRef>
          </c:val>
        </c:ser>
        <c:ser>
          <c:idx val="3"/>
          <c:order val="3"/>
          <c:tx>
            <c:strRef>
              <c:f>'AREA MEDICA'!$B$18</c:f>
              <c:strCache>
                <c:ptCount val="1"/>
                <c:pt idx="0">
                  <c:v>Consultas Médicas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MEDICA'!$C$18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4"/>
          <c:order val="4"/>
          <c:tx>
            <c:strRef>
              <c:f>'AREA MEDICA'!$B$19</c:f>
              <c:strCache>
                <c:ptCount val="1"/>
                <c:pt idx="0">
                  <c:v>Alcoholimetrias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MEDICA'!$C$19</c:f>
              <c:numCache>
                <c:formatCode>General</c:formatCode>
                <c:ptCount val="1"/>
                <c:pt idx="0">
                  <c:v>292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933888"/>
        <c:axId val="192535872"/>
        <c:axId val="0"/>
      </c:bar3DChart>
      <c:catAx>
        <c:axId val="208933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535872"/>
        <c:crosses val="autoZero"/>
        <c:auto val="1"/>
        <c:lblAlgn val="ctr"/>
        <c:lblOffset val="100"/>
        <c:noMultiLvlLbl val="0"/>
      </c:catAx>
      <c:valAx>
        <c:axId val="19253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93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8936448"/>
        <c:axId val="214789504"/>
        <c:axId val="0"/>
      </c:bar3DChart>
      <c:catAx>
        <c:axId val="208936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789504"/>
        <c:crosses val="autoZero"/>
        <c:auto val="1"/>
        <c:lblAlgn val="ctr"/>
        <c:lblOffset val="100"/>
        <c:noMultiLvlLbl val="0"/>
      </c:catAx>
      <c:valAx>
        <c:axId val="214789504"/>
        <c:scaling>
          <c:orientation val="minMax"/>
          <c:min val="5"/>
        </c:scaling>
        <c:delete val="1"/>
        <c:axPos val="l"/>
        <c:numFmt formatCode="General" sourceLinked="1"/>
        <c:majorTickMark val="none"/>
        <c:minorTickMark val="none"/>
        <c:tickLblPos val="none"/>
        <c:crossAx val="2089364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7675007070240984E-2"/>
          <c:y val="0.89537712895377131"/>
          <c:w val="0.77407637844891364"/>
          <c:h val="5.866314155985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11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3</xdr:row>
      <xdr:rowOff>152401</xdr:rowOff>
    </xdr:from>
    <xdr:to>
      <xdr:col>1</xdr:col>
      <xdr:colOff>1397000</xdr:colOff>
      <xdr:row>8</xdr:row>
      <xdr:rowOff>101600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90600" y="647701"/>
          <a:ext cx="1028700" cy="1244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393700</xdr:colOff>
      <xdr:row>12</xdr:row>
      <xdr:rowOff>12700</xdr:rowOff>
    </xdr:from>
    <xdr:to>
      <xdr:col>13</xdr:col>
      <xdr:colOff>101600</xdr:colOff>
      <xdr:row>30</xdr:row>
      <xdr:rowOff>25400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612804</xdr:colOff>
      <xdr:row>4</xdr:row>
      <xdr:rowOff>0</xdr:rowOff>
    </xdr:from>
    <xdr:to>
      <xdr:col>13</xdr:col>
      <xdr:colOff>93402</xdr:colOff>
      <xdr:row>7</xdr:row>
      <xdr:rowOff>6350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41204" y="660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0</xdr:colOff>
      <xdr:row>35</xdr:row>
      <xdr:rowOff>15875</xdr:rowOff>
    </xdr:from>
    <xdr:to>
      <xdr:col>13</xdr:col>
      <xdr:colOff>221369</xdr:colOff>
      <xdr:row>38</xdr:row>
      <xdr:rowOff>111125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328400" y="79914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</xdr:row>
      <xdr:rowOff>114300</xdr:rowOff>
    </xdr:from>
    <xdr:to>
      <xdr:col>1</xdr:col>
      <xdr:colOff>1638300</xdr:colOff>
      <xdr:row>8</xdr:row>
      <xdr:rowOff>177800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701" y="495300"/>
          <a:ext cx="1435099" cy="127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368300</xdr:colOff>
      <xdr:row>13</xdr:row>
      <xdr:rowOff>12700</xdr:rowOff>
    </xdr:from>
    <xdr:to>
      <xdr:col>14</xdr:col>
      <xdr:colOff>152400</xdr:colOff>
      <xdr:row>33</xdr:row>
      <xdr:rowOff>50800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130204</xdr:colOff>
      <xdr:row>2</xdr:row>
      <xdr:rowOff>88900</xdr:rowOff>
    </xdr:from>
    <xdr:to>
      <xdr:col>14</xdr:col>
      <xdr:colOff>410902</xdr:colOff>
      <xdr:row>7</xdr:row>
      <xdr:rowOff>44450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28504" y="4699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63500</xdr:colOff>
      <xdr:row>35</xdr:row>
      <xdr:rowOff>15875</xdr:rowOff>
    </xdr:from>
    <xdr:to>
      <xdr:col>14</xdr:col>
      <xdr:colOff>284869</xdr:colOff>
      <xdr:row>37</xdr:row>
      <xdr:rowOff>136525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061700" y="84994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368299</xdr:colOff>
      <xdr:row>1</xdr:row>
      <xdr:rowOff>88900</xdr:rowOff>
    </xdr:from>
    <xdr:to>
      <xdr:col>1</xdr:col>
      <xdr:colOff>825500</xdr:colOff>
      <xdr:row>6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8260" t="10417" r="14789" b="9374"/>
        <a:stretch/>
      </xdr:blipFill>
      <xdr:spPr bwMode="auto">
        <a:xfrm>
          <a:off x="368299" y="279400"/>
          <a:ext cx="977901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10</xdr:row>
      <xdr:rowOff>177800</xdr:rowOff>
    </xdr:from>
    <xdr:to>
      <xdr:col>13</xdr:col>
      <xdr:colOff>101600</xdr:colOff>
      <xdr:row>27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396904</xdr:colOff>
      <xdr:row>1</xdr:row>
      <xdr:rowOff>12700</xdr:rowOff>
    </xdr:from>
    <xdr:to>
      <xdr:col>13</xdr:col>
      <xdr:colOff>677602</xdr:colOff>
      <xdr:row>6</xdr:row>
      <xdr:rowOff>31750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71304" y="2032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723900</xdr:colOff>
      <xdr:row>29</xdr:row>
      <xdr:rowOff>155575</xdr:rowOff>
    </xdr:from>
    <xdr:to>
      <xdr:col>13</xdr:col>
      <xdr:colOff>145169</xdr:colOff>
      <xdr:row>32</xdr:row>
      <xdr:rowOff>174625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198100" y="69881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12701</xdr:rowOff>
    </xdr:from>
    <xdr:to>
      <xdr:col>1</xdr:col>
      <xdr:colOff>1130300</xdr:colOff>
      <xdr:row>8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495300" y="584201"/>
          <a:ext cx="1143000" cy="1269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10</xdr:row>
      <xdr:rowOff>165100</xdr:rowOff>
    </xdr:from>
    <xdr:to>
      <xdr:col>13</xdr:col>
      <xdr:colOff>127000</xdr:colOff>
      <xdr:row>28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320704</xdr:colOff>
      <xdr:row>0</xdr:row>
      <xdr:rowOff>12700</xdr:rowOff>
    </xdr:from>
    <xdr:to>
      <xdr:col>13</xdr:col>
      <xdr:colOff>601402</xdr:colOff>
      <xdr:row>5</xdr:row>
      <xdr:rowOff>31750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82404" y="127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317500</xdr:colOff>
      <xdr:row>30</xdr:row>
      <xdr:rowOff>142875</xdr:rowOff>
    </xdr:from>
    <xdr:to>
      <xdr:col>13</xdr:col>
      <xdr:colOff>538869</xdr:colOff>
      <xdr:row>33</xdr:row>
      <xdr:rowOff>161925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579100" y="71532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542925</xdr:colOff>
      <xdr:row>8</xdr:row>
      <xdr:rowOff>342898</xdr:rowOff>
    </xdr:from>
    <xdr:to>
      <xdr:col>17</xdr:col>
      <xdr:colOff>190500</xdr:colOff>
      <xdr:row>24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504824</xdr:colOff>
      <xdr:row>26</xdr:row>
      <xdr:rowOff>219075</xdr:rowOff>
    </xdr:from>
    <xdr:to>
      <xdr:col>16</xdr:col>
      <xdr:colOff>285749</xdr:colOff>
      <xdr:row>37</xdr:row>
      <xdr:rowOff>161925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0</xdr:row>
      <xdr:rowOff>19051</xdr:rowOff>
    </xdr:from>
    <xdr:to>
      <xdr:col>8</xdr:col>
      <xdr:colOff>314325</xdr:colOff>
      <xdr:row>7</xdr:row>
      <xdr:rowOff>9526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944100" y="1905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650904</xdr:colOff>
      <xdr:row>1</xdr:row>
      <xdr:rowOff>78185</xdr:rowOff>
    </xdr:from>
    <xdr:to>
      <xdr:col>6</xdr:col>
      <xdr:colOff>266700</xdr:colOff>
      <xdr:row>6</xdr:row>
      <xdr:rowOff>104775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328054" y="240110"/>
          <a:ext cx="930246" cy="8362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1066800</xdr:colOff>
      <xdr:row>40</xdr:row>
      <xdr:rowOff>250537</xdr:rowOff>
    </xdr:from>
    <xdr:to>
      <xdr:col>5</xdr:col>
      <xdr:colOff>1053480</xdr:colOff>
      <xdr:row>41</xdr:row>
      <xdr:rowOff>368300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62800" y="12709237"/>
          <a:ext cx="1567830" cy="508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574704</xdr:colOff>
      <xdr:row>1</xdr:row>
      <xdr:rowOff>1984</xdr:rowOff>
    </xdr:from>
    <xdr:to>
      <xdr:col>7</xdr:col>
      <xdr:colOff>466725</xdr:colOff>
      <xdr:row>6</xdr:row>
      <xdr:rowOff>28575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61279" y="163909"/>
          <a:ext cx="930246" cy="836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1104901</xdr:colOff>
      <xdr:row>37</xdr:row>
      <xdr:rowOff>136237</xdr:rowOff>
    </xdr:from>
    <xdr:to>
      <xdr:col>7</xdr:col>
      <xdr:colOff>177181</xdr:colOff>
      <xdr:row>38</xdr:row>
      <xdr:rowOff>292100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34151" y="11175712"/>
          <a:ext cx="1567830" cy="508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523874</xdr:colOff>
      <xdr:row>1</xdr:row>
      <xdr:rowOff>85725</xdr:rowOff>
    </xdr:from>
    <xdr:to>
      <xdr:col>8</xdr:col>
      <xdr:colOff>626801</xdr:colOff>
      <xdr:row>6</xdr:row>
      <xdr:rowOff>53599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124824" y="247650"/>
          <a:ext cx="864927" cy="7774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30452</xdr:colOff>
      <xdr:row>37</xdr:row>
      <xdr:rowOff>73025</xdr:rowOff>
    </xdr:from>
    <xdr:to>
      <xdr:col>8</xdr:col>
      <xdr:colOff>726194</xdr:colOff>
      <xdr:row>38</xdr:row>
      <xdr:rowOff>193198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31402" y="11245850"/>
          <a:ext cx="1457742" cy="4725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2660679</xdr:colOff>
      <xdr:row>1</xdr:row>
      <xdr:rowOff>88569</xdr:rowOff>
    </xdr:from>
    <xdr:to>
      <xdr:col>3</xdr:col>
      <xdr:colOff>714375</xdr:colOff>
      <xdr:row>6</xdr:row>
      <xdr:rowOff>38100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61279" y="250494"/>
          <a:ext cx="844521" cy="7591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1419225</xdr:colOff>
      <xdr:row>42</xdr:row>
      <xdr:rowOff>135452</xdr:rowOff>
    </xdr:from>
    <xdr:to>
      <xdr:col>3</xdr:col>
      <xdr:colOff>51749</xdr:colOff>
      <xdr:row>43</xdr:row>
      <xdr:rowOff>244475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19825" y="11527352"/>
          <a:ext cx="1423349" cy="4614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786104</xdr:colOff>
      <xdr:row>2</xdr:row>
      <xdr:rowOff>101600</xdr:rowOff>
    </xdr:from>
    <xdr:to>
      <xdr:col>1</xdr:col>
      <xdr:colOff>1778000</xdr:colOff>
      <xdr:row>6</xdr:row>
      <xdr:rowOff>177800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4877" t="8064" r="14049" b="12903"/>
        <a:stretch/>
      </xdr:blipFill>
      <xdr:spPr bwMode="auto">
        <a:xfrm>
          <a:off x="1281404" y="482600"/>
          <a:ext cx="991896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12</xdr:col>
      <xdr:colOff>104804</xdr:colOff>
      <xdr:row>2</xdr:row>
      <xdr:rowOff>50800</xdr:rowOff>
    </xdr:from>
    <xdr:to>
      <xdr:col>13</xdr:col>
      <xdr:colOff>385502</xdr:colOff>
      <xdr:row>5</xdr:row>
      <xdr:rowOff>158750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95004" y="4318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292100</xdr:colOff>
      <xdr:row>34</xdr:row>
      <xdr:rowOff>130175</xdr:rowOff>
    </xdr:from>
    <xdr:to>
      <xdr:col>13</xdr:col>
      <xdr:colOff>513469</xdr:colOff>
      <xdr:row>37</xdr:row>
      <xdr:rowOff>149225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82200" y="77628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447704</xdr:colOff>
      <xdr:row>3</xdr:row>
      <xdr:rowOff>0</xdr:rowOff>
    </xdr:from>
    <xdr:to>
      <xdr:col>13</xdr:col>
      <xdr:colOff>728402</xdr:colOff>
      <xdr:row>8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4404" y="5715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596900</xdr:colOff>
      <xdr:row>26</xdr:row>
      <xdr:rowOff>231775</xdr:rowOff>
    </xdr:from>
    <xdr:to>
      <xdr:col>14</xdr:col>
      <xdr:colOff>18169</xdr:colOff>
      <xdr:row>28</xdr:row>
      <xdr:rowOff>34925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23500" y="82708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139700</xdr:rowOff>
    </xdr:from>
    <xdr:to>
      <xdr:col>0</xdr:col>
      <xdr:colOff>1549400</xdr:colOff>
      <xdr:row>9</xdr:row>
      <xdr:rowOff>63500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876" r="11570"/>
        <a:stretch/>
      </xdr:blipFill>
      <xdr:spPr bwMode="auto">
        <a:xfrm>
          <a:off x="419100" y="711200"/>
          <a:ext cx="1130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168304</xdr:colOff>
      <xdr:row>4</xdr:row>
      <xdr:rowOff>88900</xdr:rowOff>
    </xdr:from>
    <xdr:to>
      <xdr:col>13</xdr:col>
      <xdr:colOff>449002</xdr:colOff>
      <xdr:row>8</xdr:row>
      <xdr:rowOff>298450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95104" y="8509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431800</xdr:colOff>
      <xdr:row>27</xdr:row>
      <xdr:rowOff>53975</xdr:rowOff>
    </xdr:from>
    <xdr:to>
      <xdr:col>13</xdr:col>
      <xdr:colOff>653169</xdr:colOff>
      <xdr:row>28</xdr:row>
      <xdr:rowOff>327025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858500" y="79533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76200</xdr:rowOff>
    </xdr:from>
    <xdr:to>
      <xdr:col>1</xdr:col>
      <xdr:colOff>838200</xdr:colOff>
      <xdr:row>6</xdr:row>
      <xdr:rowOff>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47675" y="238125"/>
          <a:ext cx="733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69879</xdr:colOff>
      <xdr:row>0</xdr:row>
      <xdr:rowOff>114300</xdr:rowOff>
    </xdr:from>
    <xdr:to>
      <xdr:col>10</xdr:col>
      <xdr:colOff>169602</xdr:colOff>
      <xdr:row>6</xdr:row>
      <xdr:rowOff>114300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47229" y="1143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752475</xdr:colOff>
      <xdr:row>37</xdr:row>
      <xdr:rowOff>139700</xdr:rowOff>
    </xdr:from>
    <xdr:to>
      <xdr:col>8</xdr:col>
      <xdr:colOff>773819</xdr:colOff>
      <xdr:row>41</xdr:row>
      <xdr:rowOff>82550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00900" y="743585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133350</xdr:rowOff>
    </xdr:from>
    <xdr:to>
      <xdr:col>1</xdr:col>
      <xdr:colOff>504825</xdr:colOff>
      <xdr:row>6</xdr:row>
      <xdr:rowOff>13406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419100" y="1333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733425</xdr:colOff>
      <xdr:row>20</xdr:row>
      <xdr:rowOff>0</xdr:rowOff>
    </xdr:from>
    <xdr:to>
      <xdr:col>8</xdr:col>
      <xdr:colOff>657225</xdr:colOff>
      <xdr:row>32</xdr:row>
      <xdr:rowOff>133349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152400</xdr:colOff>
      <xdr:row>15</xdr:row>
      <xdr:rowOff>47625</xdr:rowOff>
    </xdr:from>
    <xdr:to>
      <xdr:col>4</xdr:col>
      <xdr:colOff>200028</xdr:colOff>
      <xdr:row>18</xdr:row>
      <xdr:rowOff>123827</xdr:rowOff>
    </xdr:to>
    <xdr:cxnSp macro="">
      <xdr:nvCxnSpPr>
        <xdr:cNvPr id="8" name="7 Conector angular"/>
        <xdr:cNvCxnSpPr/>
      </xdr:nvCxnSpPr>
      <xdr:spPr>
        <a:xfrm flipV="1">
          <a:off x="3533775" y="3571875"/>
          <a:ext cx="809628" cy="742952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584229</xdr:colOff>
      <xdr:row>1</xdr:row>
      <xdr:rowOff>95250</xdr:rowOff>
    </xdr:from>
    <xdr:to>
      <xdr:col>9</xdr:col>
      <xdr:colOff>141027</xdr:colOff>
      <xdr:row>7</xdr:row>
      <xdr:rowOff>95250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13654" y="25717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390525</xdr:colOff>
      <xdr:row>34</xdr:row>
      <xdr:rowOff>63500</xdr:rowOff>
    </xdr:from>
    <xdr:to>
      <xdr:col>8</xdr:col>
      <xdr:colOff>688094</xdr:colOff>
      <xdr:row>38</xdr:row>
      <xdr:rowOff>6350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57950" y="663575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76201</xdr:rowOff>
    </xdr:from>
    <xdr:to>
      <xdr:col>1</xdr:col>
      <xdr:colOff>723901</xdr:colOff>
      <xdr:row>5</xdr:row>
      <xdr:rowOff>104775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771526" y="76201"/>
          <a:ext cx="723900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0</xdr:colOff>
      <xdr:row>0</xdr:row>
      <xdr:rowOff>57150</xdr:rowOff>
    </xdr:from>
    <xdr:to>
      <xdr:col>24</xdr:col>
      <xdr:colOff>0</xdr:colOff>
      <xdr:row>5</xdr:row>
      <xdr:rowOff>28576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618" r="12371"/>
        <a:stretch>
          <a:fillRect/>
        </a:stretch>
      </xdr:blipFill>
      <xdr:spPr bwMode="auto">
        <a:xfrm>
          <a:off x="13115925" y="57150"/>
          <a:ext cx="65722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95250</xdr:colOff>
      <xdr:row>12</xdr:row>
      <xdr:rowOff>209550</xdr:rowOff>
    </xdr:from>
    <xdr:to>
      <xdr:col>22</xdr:col>
      <xdr:colOff>561975</xdr:colOff>
      <xdr:row>25</xdr:row>
      <xdr:rowOff>142874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698529</xdr:colOff>
      <xdr:row>1</xdr:row>
      <xdr:rowOff>0</xdr:rowOff>
    </xdr:from>
    <xdr:to>
      <xdr:col>8</xdr:col>
      <xdr:colOff>381000</xdr:colOff>
      <xdr:row>5</xdr:row>
      <xdr:rowOff>94332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508529" y="161925"/>
          <a:ext cx="825471" cy="7420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219075</xdr:colOff>
      <xdr:row>36</xdr:row>
      <xdr:rowOff>139700</xdr:rowOff>
    </xdr:from>
    <xdr:to>
      <xdr:col>6</xdr:col>
      <xdr:colOff>657818</xdr:colOff>
      <xdr:row>41</xdr:row>
      <xdr:rowOff>9714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076575" y="9026525"/>
          <a:ext cx="1391243" cy="4510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0</xdr:row>
      <xdr:rowOff>123825</xdr:rowOff>
    </xdr:from>
    <xdr:to>
      <xdr:col>2</xdr:col>
      <xdr:colOff>37858</xdr:colOff>
      <xdr:row>5</xdr:row>
      <xdr:rowOff>152400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8556" r="9278" b="10227"/>
        <a:stretch/>
      </xdr:blipFill>
      <xdr:spPr bwMode="auto">
        <a:xfrm>
          <a:off x="819149" y="123825"/>
          <a:ext cx="742709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174654</xdr:colOff>
      <xdr:row>1</xdr:row>
      <xdr:rowOff>9525</xdr:rowOff>
    </xdr:from>
    <xdr:to>
      <xdr:col>10</xdr:col>
      <xdr:colOff>342900</xdr:colOff>
      <xdr:row>6</xdr:row>
      <xdr:rowOff>26591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61279" y="171450"/>
          <a:ext cx="930246" cy="836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47625</xdr:colOff>
      <xdr:row>29</xdr:row>
      <xdr:rowOff>73025</xdr:rowOff>
    </xdr:from>
    <xdr:to>
      <xdr:col>10</xdr:col>
      <xdr:colOff>345194</xdr:colOff>
      <xdr:row>32</xdr:row>
      <xdr:rowOff>139700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72250" y="564515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1</xdr:col>
      <xdr:colOff>666749</xdr:colOff>
      <xdr:row>7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225"/>
        <a:stretch/>
      </xdr:blipFill>
      <xdr:spPr bwMode="auto">
        <a:xfrm>
          <a:off x="190500" y="228600"/>
          <a:ext cx="67627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974754</xdr:colOff>
      <xdr:row>2</xdr:row>
      <xdr:rowOff>125706</xdr:rowOff>
    </xdr:from>
    <xdr:to>
      <xdr:col>3</xdr:col>
      <xdr:colOff>504825</xdr:colOff>
      <xdr:row>7</xdr:row>
      <xdr:rowOff>66675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851554" y="449556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4581526</xdr:colOff>
      <xdr:row>32</xdr:row>
      <xdr:rowOff>35881</xdr:rowOff>
    </xdr:from>
    <xdr:to>
      <xdr:col>3</xdr:col>
      <xdr:colOff>7122</xdr:colOff>
      <xdr:row>35</xdr:row>
      <xdr:rowOff>6349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781551" y="6379531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13" tableBorderDxfId="112">
  <autoFilter ref="B13:D22"/>
  <tableColumns count="3">
    <tableColumn id="1" name="CONCEPTO" dataDxfId="111"/>
    <tableColumn id="2" name="JUL/17" dataDxfId="110"/>
    <tableColumn id="3" name="JUL/18" dataDxfId="10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08" dataDxfId="106" headerRowBorderDxfId="107" tableBorderDxfId="105">
  <autoFilter ref="B14:D22"/>
  <sortState ref="B18:D25">
    <sortCondition ref="C18:C25"/>
  </sortState>
  <tableColumns count="3">
    <tableColumn id="1" name="CONCEPTOS" dataDxfId="104" dataCellStyle="Normal 2"/>
    <tableColumn id="2" name="JUL/17" dataDxfId="103" dataCellStyle="Normal 2"/>
    <tableColumn id="3" name="JUL/18" dataDxfId="102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2:D17" totalsRowShown="0" headerRowDxfId="101" dataDxfId="99" headerRowBorderDxfId="100" tableBorderDxfId="98">
  <autoFilter ref="B12:D17"/>
  <tableColumns count="3">
    <tableColumn id="1" name="CONCEPTO" dataDxfId="97" dataCellStyle="Normal 2"/>
    <tableColumn id="2" name="JUL/17" dataDxfId="96" dataCellStyle="Normal 2"/>
    <tableColumn id="3" name="JUL/18" dataDxfId="9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2:D17" totalsRowShown="0" headerRowDxfId="94" dataDxfId="92" headerRowBorderDxfId="93" tableBorderDxfId="91">
  <autoFilter ref="B12:D17"/>
  <tableColumns count="3">
    <tableColumn id="1" name="CONCEPTO" dataDxfId="90" dataCellStyle="Normal 2"/>
    <tableColumn id="2" name="JUL/17" dataDxfId="89" dataCellStyle="Normal 2"/>
    <tableColumn id="3" name="JUL/18" dataDxfId="8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87" headerRowBorderDxfId="86" tableBorderDxfId="8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4" dataDxfId="82" headerRowBorderDxfId="83" tableBorderDxfId="81" headerRowCellStyle="Normal 2" dataCellStyle="Normal 2">
  <autoFilter ref="B11:G37"/>
  <tableColumns count="6">
    <tableColumn id="1" name="HORA" dataDxfId="80"/>
    <tableColumn id="2" name="CHOQUES" dataDxfId="79" dataCellStyle="Normal 2"/>
    <tableColumn id="3" name="ATROPELLOS" dataDxfId="78" dataCellStyle="Normal 2"/>
    <tableColumn id="4" name="VOLCADURAS" dataDxfId="77" dataCellStyle="Normal 2"/>
    <tableColumn id="5" name="CAIDA DE PERSONA" dataDxfId="76" dataCellStyle="Normal 2"/>
    <tableColumn id="6" name="COMPUTO" dataDxfId="7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74" dataDxfId="72" headerRowBorderDxfId="73" tableBorderDxfId="71" headerRowCellStyle="Normal 2" dataCellStyle="Normal 2">
  <autoFilter ref="B11:C37"/>
  <tableColumns count="2">
    <tableColumn id="1" name="HORA" dataDxfId="70"/>
    <tableColumn id="2" name="ESTADO  DE EBRIEDAD" dataDxfId="6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68" dataDxfId="66" headerRowBorderDxfId="67" tableBorderDxfId="65" headerRowCellStyle="Normal 2" dataCellStyle="Normal 2">
  <autoFilter ref="B45:C63"/>
  <tableColumns count="2">
    <tableColumn id="1" name="EDAD" dataDxfId="64"/>
    <tableColumn id="2" name="ESTADO  DE EBRIEDAD" dataDxfId="6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2" dataDxfId="60" headerRowBorderDxfId="61" tableBorderDxfId="59" totalsRowBorderDxfId="58" headerRowCellStyle="Normal 2">
  <autoFilter ref="B68:C70"/>
  <tableColumns count="2">
    <tableColumn id="1" name="GENERO " dataDxfId="57" dataCellStyle="Normal 2"/>
    <tableColumn id="2" name="E.E." dataDxfId="5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55" headerRowBorderDxfId="54" tableBorderDxfId="53" headerRowCellStyle="Normal 2">
  <autoFilter ref="B12:C42"/>
  <tableColumns count="2">
    <tableColumn id="1" name="VEHICULO" dataDxfId="52" dataCellStyle="Normal 2"/>
    <tableColumn id="2" name="CANTIDAD" dataDxfId="5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50" dataDxfId="48" headerRowBorderDxfId="49" tableBorderDxfId="47">
  <autoFilter ref="B12:C16"/>
  <tableColumns count="2">
    <tableColumn id="1" name="CONCEPTO" dataDxfId="46"/>
    <tableColumn id="2" name="Columna1" dataDxfId="4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44" dataDxfId="42" headerRowBorderDxfId="43" tableBorderDxfId="41">
  <autoFilter ref="B12:D17"/>
  <tableColumns count="3">
    <tableColumn id="1" name="CONCEPTO" dataDxfId="40"/>
    <tableColumn id="2" name="JUL/17" dataDxfId="39"/>
    <tableColumn id="3" name="JUL/18" dataDxfId="3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6" totalsRowShown="0" headerRowDxfId="37" dataDxfId="35" headerRowBorderDxfId="36" tableBorderDxfId="34">
  <autoFilter ref="A12:C16"/>
  <tableColumns count="3">
    <tableColumn id="1" name="CONCEPTO" dataDxfId="33"/>
    <tableColumn id="2" name="JUL/17" dataDxfId="32"/>
    <tableColumn id="3" name="JUL/18" dataDxfId="3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30" dataDxfId="29" tableBorderDxfId="28">
  <autoFilter ref="B9:J17"/>
  <tableColumns count="9">
    <tableColumn id="1" name="Columna1" dataDxfId="27"/>
    <tableColumn id="2" name="CUMPLIDOS" dataDxfId="26"/>
    <tableColumn id="3" name="ACTIVIDAD" dataDxfId="25"/>
    <tableColumn id="4" name="AMONESTADOS" dataDxfId="24"/>
    <tableColumn id="5" name="SIN EVIDENCIA" dataDxfId="23"/>
    <tableColumn id="6" name="PREESC. MÉDICA" dataDxfId="22"/>
    <tableColumn id="7" name="A.A." dataDxfId="21"/>
    <tableColumn id="9" name="OTROS MOTIVOS" dataDxfId="20"/>
    <tableColumn id="8" name="Columna2" dataDxfId="19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10:C19" totalsRowShown="0" tableBorderDxfId="18">
  <autoFilter ref="B10:C19"/>
  <tableColumns count="2">
    <tableColumn id="1" name="Columna1" dataDxfId="17"/>
    <tableColumn id="2" name="Columna2" dataDxfId="1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3:G22" totalsRowShown="0" headerRowDxfId="15" tableBorderDxfId="14">
  <autoFilter ref="B13:G22"/>
  <tableColumns count="6">
    <tableColumn id="1" name="Columna1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26:G36" totalsRowShown="0" headerRowDxfId="8" tableBorderDxfId="7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16" name="Tabla16" displayName="Tabla16" ref="B11:C30" totalsRowShown="0" headerRowDxfId="5" headerRowBorderDxfId="4" tableBorderDxfId="3" totalsRowBorderDxfId="2">
  <autoFilter ref="B11:C30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topLeftCell="A31" zoomScale="75" zoomScaleNormal="75" zoomScaleSheetLayoutView="75" zoomScalePageLayoutView="75" workbookViewId="0">
      <selection activeCell="L5" sqref="L5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 ht="49.5" customHeight="1">
      <c r="B7" s="325" t="s">
        <v>182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>
      <c r="B8" s="2"/>
      <c r="C8" s="2"/>
      <c r="D8" s="2"/>
    </row>
    <row r="9" spans="2:14">
      <c r="B9" s="2"/>
      <c r="C9" s="2"/>
      <c r="D9" s="2"/>
    </row>
    <row r="10" spans="2:14" ht="9.75" customHeight="1">
      <c r="B10" s="2"/>
      <c r="C10" s="2"/>
      <c r="D10" s="2"/>
    </row>
    <row r="11" spans="2:14" ht="33" hidden="1" customHeight="1"/>
    <row r="12" spans="2:14" ht="34.5" customHeight="1" thickBot="1">
      <c r="B12" s="2"/>
      <c r="C12" s="2"/>
      <c r="D12" s="162"/>
    </row>
    <row r="13" spans="2:14" ht="21" customHeight="1">
      <c r="B13" s="163" t="s">
        <v>0</v>
      </c>
      <c r="C13" s="164" t="s">
        <v>175</v>
      </c>
      <c r="D13" s="164" t="s">
        <v>181</v>
      </c>
    </row>
    <row r="14" spans="2:14" ht="30.95" customHeight="1">
      <c r="B14" s="165" t="s">
        <v>1</v>
      </c>
      <c r="C14" s="190">
        <v>392</v>
      </c>
      <c r="D14" s="190">
        <v>308</v>
      </c>
    </row>
    <row r="15" spans="2:14" ht="30.95" customHeight="1">
      <c r="B15" s="165" t="s">
        <v>2</v>
      </c>
      <c r="C15" s="190">
        <v>8</v>
      </c>
      <c r="D15" s="190">
        <v>12</v>
      </c>
    </row>
    <row r="16" spans="2:14" ht="30.95" customHeight="1">
      <c r="B16" s="165" t="s">
        <v>3</v>
      </c>
      <c r="C16" s="190">
        <v>12</v>
      </c>
      <c r="D16" s="190">
        <v>7</v>
      </c>
    </row>
    <row r="17" spans="2:5" ht="30.95" customHeight="1">
      <c r="B17" s="165" t="s">
        <v>4</v>
      </c>
      <c r="C17" s="190">
        <v>0</v>
      </c>
      <c r="D17" s="190">
        <v>0</v>
      </c>
    </row>
    <row r="18" spans="2:5" ht="12.75" customHeight="1">
      <c r="B18" s="166"/>
      <c r="C18" s="212"/>
      <c r="D18" s="212"/>
    </row>
    <row r="19" spans="2:5" ht="30.95" customHeight="1">
      <c r="B19" s="167" t="s">
        <v>5</v>
      </c>
      <c r="C19" s="190">
        <f>C14+C15+C16+C17</f>
        <v>412</v>
      </c>
      <c r="D19" s="190">
        <f>D14+D15+D16+D17</f>
        <v>327</v>
      </c>
    </row>
    <row r="20" spans="2:5" ht="12.75" customHeight="1" thickBot="1">
      <c r="B20" s="168"/>
      <c r="C20" s="212"/>
      <c r="D20" s="212"/>
    </row>
    <row r="21" spans="2:5" ht="30.95" customHeight="1" thickTop="1">
      <c r="B21" s="165" t="s">
        <v>6</v>
      </c>
      <c r="C21" s="190">
        <v>148</v>
      </c>
      <c r="D21" s="190">
        <v>193</v>
      </c>
    </row>
    <row r="22" spans="2:5" ht="30.95" customHeight="1" thickBot="1">
      <c r="B22" s="169" t="s">
        <v>7</v>
      </c>
      <c r="C22" s="213">
        <v>4</v>
      </c>
      <c r="D22" s="213">
        <v>3</v>
      </c>
    </row>
    <row r="23" spans="2:5" ht="9" customHeight="1">
      <c r="E23" s="161"/>
    </row>
    <row r="24" spans="2:5">
      <c r="E24" s="161"/>
    </row>
    <row r="25" spans="2:5">
      <c r="E25" s="161"/>
    </row>
    <row r="26" spans="2:5">
      <c r="E26" s="161"/>
    </row>
  </sheetData>
  <mergeCells count="1">
    <mergeCell ref="B7:N7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Q42"/>
  <sheetViews>
    <sheetView showGridLines="0" view="pageLayout" topLeftCell="A19" zoomScale="75" zoomScaleNormal="50" zoomScaleSheetLayoutView="75" zoomScalePageLayoutView="75" workbookViewId="0">
      <selection activeCell="L38" sqref="L38:L40"/>
    </sheetView>
  </sheetViews>
  <sheetFormatPr baseColWidth="10" defaultRowHeight="15"/>
  <cols>
    <col min="1" max="1" width="8" style="3" customWidth="1"/>
    <col min="2" max="2" width="34.5703125" style="3" customWidth="1"/>
    <col min="3" max="3" width="11.7109375" style="3" customWidth="1"/>
    <col min="4" max="4" width="11.28515625" style="3" customWidth="1"/>
    <col min="5" max="16384" width="11.42578125" style="3"/>
  </cols>
  <sheetData>
    <row r="6" spans="2:17" ht="20.25">
      <c r="B6" s="326" t="s">
        <v>183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</row>
    <row r="9" spans="2:17" ht="20.25">
      <c r="P9" s="159"/>
      <c r="Q9" s="159"/>
    </row>
    <row r="12" spans="2:17">
      <c r="B12" s="7"/>
    </row>
    <row r="13" spans="2:17" ht="11.1" customHeight="1" thickBot="1">
      <c r="B13" s="4"/>
      <c r="C13" s="4"/>
      <c r="D13" s="4"/>
    </row>
    <row r="14" spans="2:17" ht="36" customHeight="1">
      <c r="B14" s="271" t="s">
        <v>12</v>
      </c>
      <c r="C14" s="272" t="s">
        <v>175</v>
      </c>
      <c r="D14" s="273" t="s">
        <v>181</v>
      </c>
    </row>
    <row r="15" spans="2:17" ht="30.95" customHeight="1">
      <c r="B15" s="274" t="s">
        <v>10</v>
      </c>
      <c r="C15" s="275">
        <v>2</v>
      </c>
      <c r="D15" s="275">
        <v>5</v>
      </c>
    </row>
    <row r="16" spans="2:17" ht="30.95" customHeight="1">
      <c r="B16" s="274" t="s">
        <v>127</v>
      </c>
      <c r="C16" s="275">
        <v>2</v>
      </c>
      <c r="D16" s="275">
        <v>0</v>
      </c>
    </row>
    <row r="17" spans="2:4" ht="30.95" customHeight="1">
      <c r="B17" s="274" t="s">
        <v>11</v>
      </c>
      <c r="C17" s="275">
        <v>28</v>
      </c>
      <c r="D17" s="275">
        <v>33</v>
      </c>
    </row>
    <row r="18" spans="2:4" ht="30.95" customHeight="1">
      <c r="B18" s="274" t="s">
        <v>168</v>
      </c>
      <c r="C18" s="276">
        <v>70</v>
      </c>
      <c r="D18" s="276">
        <v>59</v>
      </c>
    </row>
    <row r="19" spans="2:4" ht="30.95" customHeight="1">
      <c r="B19" s="274" t="s">
        <v>9</v>
      </c>
      <c r="C19" s="276">
        <v>70</v>
      </c>
      <c r="D19" s="276">
        <v>44</v>
      </c>
    </row>
    <row r="20" spans="2:4" ht="30.95" customHeight="1">
      <c r="B20" s="274" t="s">
        <v>122</v>
      </c>
      <c r="C20" s="276">
        <f>C40</f>
        <v>186</v>
      </c>
      <c r="D20" s="276">
        <f>C40</f>
        <v>186</v>
      </c>
    </row>
    <row r="21" spans="2:4" ht="12.75" customHeight="1">
      <c r="B21" s="277"/>
      <c r="C21" s="278"/>
      <c r="D21" s="278"/>
    </row>
    <row r="22" spans="2:4" ht="30.95" customHeight="1" thickBot="1">
      <c r="B22" s="279" t="s">
        <v>5</v>
      </c>
      <c r="C22" s="280">
        <f>SUM(C15:C21)</f>
        <v>358</v>
      </c>
      <c r="D22" s="280">
        <f>SUM(D15:D21)</f>
        <v>327</v>
      </c>
    </row>
    <row r="23" spans="2:4" ht="11.1" customHeight="1"/>
    <row r="24" spans="2:4" ht="11.1" customHeight="1"/>
    <row r="27" spans="2:4" ht="12.75" customHeight="1">
      <c r="B27" s="6"/>
    </row>
    <row r="28" spans="2:4" hidden="1"/>
    <row r="29" spans="2:4" ht="15.75" thickBot="1"/>
    <row r="30" spans="2:4" ht="15.75">
      <c r="B30" s="220" t="s">
        <v>157</v>
      </c>
      <c r="C30" s="221">
        <v>57</v>
      </c>
    </row>
    <row r="31" spans="2:4" ht="15.75">
      <c r="B31" s="222" t="s">
        <v>158</v>
      </c>
      <c r="C31" s="223">
        <v>52</v>
      </c>
    </row>
    <row r="32" spans="2:4" ht="23.25" customHeight="1">
      <c r="B32" s="222" t="s">
        <v>173</v>
      </c>
      <c r="C32" s="223">
        <v>0</v>
      </c>
    </row>
    <row r="33" spans="2:3" ht="21" customHeight="1">
      <c r="B33" s="222" t="s">
        <v>161</v>
      </c>
      <c r="C33" s="223">
        <v>35</v>
      </c>
    </row>
    <row r="34" spans="2:3" ht="23.25" customHeight="1">
      <c r="B34" s="222" t="s">
        <v>159</v>
      </c>
      <c r="C34" s="223">
        <v>2</v>
      </c>
    </row>
    <row r="35" spans="2:3" ht="21" customHeight="1">
      <c r="B35" s="222" t="s">
        <v>196</v>
      </c>
      <c r="C35" s="223">
        <v>6</v>
      </c>
    </row>
    <row r="36" spans="2:3" ht="21" customHeight="1">
      <c r="B36" s="222" t="s">
        <v>170</v>
      </c>
      <c r="C36" s="223">
        <v>7</v>
      </c>
    </row>
    <row r="37" spans="2:3" ht="15.75">
      <c r="B37" s="222" t="s">
        <v>163</v>
      </c>
      <c r="C37" s="223">
        <v>5</v>
      </c>
    </row>
    <row r="38" spans="2:3" ht="15.75">
      <c r="B38" s="222" t="s">
        <v>162</v>
      </c>
      <c r="C38" s="223">
        <v>10</v>
      </c>
    </row>
    <row r="39" spans="2:3" ht="15.75">
      <c r="B39" s="222" t="s">
        <v>164</v>
      </c>
      <c r="C39" s="223">
        <v>12</v>
      </c>
    </row>
    <row r="40" spans="2:3" ht="16.5" thickBot="1">
      <c r="B40" s="224"/>
      <c r="C40" s="225">
        <f>SUM(C30:C39)</f>
        <v>186</v>
      </c>
    </row>
    <row r="41" spans="2:3">
      <c r="B41" s="5"/>
      <c r="C41" s="5"/>
    </row>
    <row r="42" spans="2:3">
      <c r="B42" s="5"/>
      <c r="C42" s="5"/>
    </row>
  </sheetData>
  <sortState ref="B30:C40">
    <sortCondition descending="1" ref="C30:C40"/>
  </sortState>
  <mergeCells count="1">
    <mergeCell ref="B6:O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2"/>
  <sheetViews>
    <sheetView showGridLines="0" view="pageLayout" topLeftCell="A28" zoomScale="75" zoomScaleNormal="50" zoomScaleSheetLayoutView="75" zoomScalePageLayoutView="75" workbookViewId="0">
      <selection activeCell="E5" sqref="E5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>
      <c r="F1" s="267"/>
    </row>
    <row r="7" spans="2:14" ht="32.25" customHeight="1">
      <c r="B7" s="326" t="s">
        <v>123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</row>
    <row r="11" spans="2:14" ht="15.75" thickBot="1">
      <c r="B11" s="8" t="s">
        <v>8</v>
      </c>
      <c r="C11" s="5"/>
      <c r="D11" s="5"/>
    </row>
    <row r="12" spans="2:14" ht="36" customHeight="1">
      <c r="B12" s="281" t="s">
        <v>0</v>
      </c>
      <c r="C12" s="273" t="s">
        <v>175</v>
      </c>
      <c r="D12" s="273" t="s">
        <v>181</v>
      </c>
    </row>
    <row r="13" spans="2:14" ht="30.95" customHeight="1">
      <c r="B13" s="282" t="s">
        <v>13</v>
      </c>
      <c r="C13" s="275">
        <v>28</v>
      </c>
      <c r="D13" s="275">
        <v>27</v>
      </c>
    </row>
    <row r="14" spans="2:14" ht="30.95" customHeight="1">
      <c r="B14" s="282" t="s">
        <v>14</v>
      </c>
      <c r="C14" s="275">
        <v>39</v>
      </c>
      <c r="D14" s="275">
        <v>28</v>
      </c>
    </row>
    <row r="15" spans="2:14" ht="30.95" customHeight="1">
      <c r="B15" s="282" t="s">
        <v>15</v>
      </c>
      <c r="C15" s="275">
        <v>0</v>
      </c>
      <c r="D15" s="275">
        <v>0</v>
      </c>
    </row>
    <row r="16" spans="2:14" ht="13.5" customHeight="1">
      <c r="B16" s="283"/>
      <c r="C16" s="284"/>
      <c r="D16" s="284"/>
    </row>
    <row r="17" spans="2:4" ht="30.95" customHeight="1">
      <c r="B17" s="285" t="s">
        <v>5</v>
      </c>
      <c r="C17" s="275">
        <f>C13+C14+C15</f>
        <v>67</v>
      </c>
      <c r="D17" s="275">
        <f>D13+D14+D15</f>
        <v>55</v>
      </c>
    </row>
    <row r="21" spans="2:4" ht="15.75">
      <c r="B21" s="135"/>
    </row>
    <row r="42" spans="2:2">
      <c r="B42" s="6"/>
    </row>
  </sheetData>
  <mergeCells count="1">
    <mergeCell ref="B7:N7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7:O42"/>
  <sheetViews>
    <sheetView showGridLines="0" view="pageLayout" topLeftCell="A28" zoomScale="75" zoomScaleNormal="50" zoomScaleSheetLayoutView="75" zoomScalePageLayoutView="75" workbookViewId="0">
      <selection activeCell="J34" sqref="J34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7" spans="2:15" ht="32.25" customHeight="1">
      <c r="B7" s="327" t="s">
        <v>124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173"/>
    </row>
    <row r="11" spans="2:15" ht="15.75" thickBot="1">
      <c r="B11" s="8" t="s">
        <v>8</v>
      </c>
      <c r="C11" s="5"/>
      <c r="D11" s="5"/>
    </row>
    <row r="12" spans="2:15" ht="36" customHeight="1">
      <c r="B12" s="281" t="s">
        <v>0</v>
      </c>
      <c r="C12" s="273" t="s">
        <v>175</v>
      </c>
      <c r="D12" s="273" t="s">
        <v>181</v>
      </c>
    </row>
    <row r="13" spans="2:15" ht="30.95" customHeight="1">
      <c r="B13" s="282" t="s">
        <v>13</v>
      </c>
      <c r="C13" s="275">
        <v>9</v>
      </c>
      <c r="D13" s="275">
        <v>14</v>
      </c>
    </row>
    <row r="14" spans="2:15" ht="30.95" customHeight="1">
      <c r="B14" s="282" t="s">
        <v>14</v>
      </c>
      <c r="C14" s="275">
        <v>5</v>
      </c>
      <c r="D14" s="275">
        <v>3</v>
      </c>
    </row>
    <row r="15" spans="2:15" ht="30.95" customHeight="1">
      <c r="B15" s="282" t="s">
        <v>15</v>
      </c>
      <c r="C15" s="275"/>
      <c r="D15" s="275">
        <v>0</v>
      </c>
    </row>
    <row r="16" spans="2:15" ht="13.5" customHeight="1">
      <c r="B16" s="283"/>
      <c r="C16" s="284"/>
      <c r="D16" s="284"/>
    </row>
    <row r="17" spans="2:4" ht="30.95" customHeight="1">
      <c r="B17" s="285" t="s">
        <v>5</v>
      </c>
      <c r="C17" s="286">
        <f>C13+C14+C15</f>
        <v>14</v>
      </c>
      <c r="D17" s="286">
        <f>D13+D14+D15</f>
        <v>17</v>
      </c>
    </row>
    <row r="42" spans="2:2">
      <c r="B42" s="6"/>
    </row>
  </sheetData>
  <mergeCells count="1">
    <mergeCell ref="B7:N7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H55"/>
  <sheetViews>
    <sheetView showGridLines="0" topLeftCell="A31" zoomScaleNormal="50" zoomScaleSheetLayoutView="75" workbookViewId="0">
      <selection activeCell="G40" sqref="G40"/>
    </sheetView>
  </sheetViews>
  <sheetFormatPr baseColWidth="10" defaultRowHeight="12.75"/>
  <cols>
    <col min="1" max="1" width="32.28515625" style="45" customWidth="1"/>
    <col min="2" max="4" width="19.7109375" style="45" customWidth="1"/>
    <col min="5" max="5" width="23.7109375" style="45" customWidth="1"/>
    <col min="6" max="6" width="19.7109375" style="45" customWidth="1"/>
    <col min="7" max="256" width="11.42578125" style="45"/>
    <col min="257" max="257" width="38.42578125" style="45" customWidth="1"/>
    <col min="258" max="262" width="19.7109375" style="45" customWidth="1"/>
    <col min="263" max="512" width="11.42578125" style="45"/>
    <col min="513" max="513" width="38.42578125" style="45" customWidth="1"/>
    <col min="514" max="518" width="19.7109375" style="45" customWidth="1"/>
    <col min="519" max="768" width="11.42578125" style="45"/>
    <col min="769" max="769" width="38.42578125" style="45" customWidth="1"/>
    <col min="770" max="774" width="19.7109375" style="45" customWidth="1"/>
    <col min="775" max="1024" width="11.42578125" style="45"/>
    <col min="1025" max="1025" width="38.42578125" style="45" customWidth="1"/>
    <col min="1026" max="1030" width="19.7109375" style="45" customWidth="1"/>
    <col min="1031" max="1280" width="11.42578125" style="45"/>
    <col min="1281" max="1281" width="38.42578125" style="45" customWidth="1"/>
    <col min="1282" max="1286" width="19.7109375" style="45" customWidth="1"/>
    <col min="1287" max="1536" width="11.42578125" style="45"/>
    <col min="1537" max="1537" width="38.42578125" style="45" customWidth="1"/>
    <col min="1538" max="1542" width="19.7109375" style="45" customWidth="1"/>
    <col min="1543" max="1792" width="11.42578125" style="45"/>
    <col min="1793" max="1793" width="38.42578125" style="45" customWidth="1"/>
    <col min="1794" max="1798" width="19.7109375" style="45" customWidth="1"/>
    <col min="1799" max="2048" width="11.42578125" style="45"/>
    <col min="2049" max="2049" width="38.42578125" style="45" customWidth="1"/>
    <col min="2050" max="2054" width="19.7109375" style="45" customWidth="1"/>
    <col min="2055" max="2304" width="11.42578125" style="45"/>
    <col min="2305" max="2305" width="38.42578125" style="45" customWidth="1"/>
    <col min="2306" max="2310" width="19.7109375" style="45" customWidth="1"/>
    <col min="2311" max="2560" width="11.42578125" style="45"/>
    <col min="2561" max="2561" width="38.42578125" style="45" customWidth="1"/>
    <col min="2562" max="2566" width="19.7109375" style="45" customWidth="1"/>
    <col min="2567" max="2816" width="11.42578125" style="45"/>
    <col min="2817" max="2817" width="38.42578125" style="45" customWidth="1"/>
    <col min="2818" max="2822" width="19.7109375" style="45" customWidth="1"/>
    <col min="2823" max="3072" width="11.42578125" style="45"/>
    <col min="3073" max="3073" width="38.42578125" style="45" customWidth="1"/>
    <col min="3074" max="3078" width="19.7109375" style="45" customWidth="1"/>
    <col min="3079" max="3328" width="11.42578125" style="45"/>
    <col min="3329" max="3329" width="38.42578125" style="45" customWidth="1"/>
    <col min="3330" max="3334" width="19.7109375" style="45" customWidth="1"/>
    <col min="3335" max="3584" width="11.42578125" style="45"/>
    <col min="3585" max="3585" width="38.42578125" style="45" customWidth="1"/>
    <col min="3586" max="3590" width="19.7109375" style="45" customWidth="1"/>
    <col min="3591" max="3840" width="11.42578125" style="45"/>
    <col min="3841" max="3841" width="38.42578125" style="45" customWidth="1"/>
    <col min="3842" max="3846" width="19.7109375" style="45" customWidth="1"/>
    <col min="3847" max="4096" width="11.42578125" style="45"/>
    <col min="4097" max="4097" width="38.42578125" style="45" customWidth="1"/>
    <col min="4098" max="4102" width="19.7109375" style="45" customWidth="1"/>
    <col min="4103" max="4352" width="11.42578125" style="45"/>
    <col min="4353" max="4353" width="38.42578125" style="45" customWidth="1"/>
    <col min="4354" max="4358" width="19.7109375" style="45" customWidth="1"/>
    <col min="4359" max="4608" width="11.42578125" style="45"/>
    <col min="4609" max="4609" width="38.42578125" style="45" customWidth="1"/>
    <col min="4610" max="4614" width="19.7109375" style="45" customWidth="1"/>
    <col min="4615" max="4864" width="11.42578125" style="45"/>
    <col min="4865" max="4865" width="38.42578125" style="45" customWidth="1"/>
    <col min="4866" max="4870" width="19.7109375" style="45" customWidth="1"/>
    <col min="4871" max="5120" width="11.42578125" style="45"/>
    <col min="5121" max="5121" width="38.42578125" style="45" customWidth="1"/>
    <col min="5122" max="5126" width="19.7109375" style="45" customWidth="1"/>
    <col min="5127" max="5376" width="11.42578125" style="45"/>
    <col min="5377" max="5377" width="38.42578125" style="45" customWidth="1"/>
    <col min="5378" max="5382" width="19.7109375" style="45" customWidth="1"/>
    <col min="5383" max="5632" width="11.42578125" style="45"/>
    <col min="5633" max="5633" width="38.42578125" style="45" customWidth="1"/>
    <col min="5634" max="5638" width="19.7109375" style="45" customWidth="1"/>
    <col min="5639" max="5888" width="11.42578125" style="45"/>
    <col min="5889" max="5889" width="38.42578125" style="45" customWidth="1"/>
    <col min="5890" max="5894" width="19.7109375" style="45" customWidth="1"/>
    <col min="5895" max="6144" width="11.42578125" style="45"/>
    <col min="6145" max="6145" width="38.42578125" style="45" customWidth="1"/>
    <col min="6146" max="6150" width="19.7109375" style="45" customWidth="1"/>
    <col min="6151" max="6400" width="11.42578125" style="45"/>
    <col min="6401" max="6401" width="38.42578125" style="45" customWidth="1"/>
    <col min="6402" max="6406" width="19.7109375" style="45" customWidth="1"/>
    <col min="6407" max="6656" width="11.42578125" style="45"/>
    <col min="6657" max="6657" width="38.42578125" style="45" customWidth="1"/>
    <col min="6658" max="6662" width="19.7109375" style="45" customWidth="1"/>
    <col min="6663" max="6912" width="11.42578125" style="45"/>
    <col min="6913" max="6913" width="38.42578125" style="45" customWidth="1"/>
    <col min="6914" max="6918" width="19.7109375" style="45" customWidth="1"/>
    <col min="6919" max="7168" width="11.42578125" style="45"/>
    <col min="7169" max="7169" width="38.42578125" style="45" customWidth="1"/>
    <col min="7170" max="7174" width="19.7109375" style="45" customWidth="1"/>
    <col min="7175" max="7424" width="11.42578125" style="45"/>
    <col min="7425" max="7425" width="38.42578125" style="45" customWidth="1"/>
    <col min="7426" max="7430" width="19.7109375" style="45" customWidth="1"/>
    <col min="7431" max="7680" width="11.42578125" style="45"/>
    <col min="7681" max="7681" width="38.42578125" style="45" customWidth="1"/>
    <col min="7682" max="7686" width="19.7109375" style="45" customWidth="1"/>
    <col min="7687" max="7936" width="11.42578125" style="45"/>
    <col min="7937" max="7937" width="38.42578125" style="45" customWidth="1"/>
    <col min="7938" max="7942" width="19.7109375" style="45" customWidth="1"/>
    <col min="7943" max="8192" width="11.42578125" style="45"/>
    <col min="8193" max="8193" width="38.42578125" style="45" customWidth="1"/>
    <col min="8194" max="8198" width="19.7109375" style="45" customWidth="1"/>
    <col min="8199" max="8448" width="11.42578125" style="45"/>
    <col min="8449" max="8449" width="38.42578125" style="45" customWidth="1"/>
    <col min="8450" max="8454" width="19.7109375" style="45" customWidth="1"/>
    <col min="8455" max="8704" width="11.42578125" style="45"/>
    <col min="8705" max="8705" width="38.42578125" style="45" customWidth="1"/>
    <col min="8706" max="8710" width="19.7109375" style="45" customWidth="1"/>
    <col min="8711" max="8960" width="11.42578125" style="45"/>
    <col min="8961" max="8961" width="38.42578125" style="45" customWidth="1"/>
    <col min="8962" max="8966" width="19.7109375" style="45" customWidth="1"/>
    <col min="8967" max="9216" width="11.42578125" style="45"/>
    <col min="9217" max="9217" width="38.42578125" style="45" customWidth="1"/>
    <col min="9218" max="9222" width="19.7109375" style="45" customWidth="1"/>
    <col min="9223" max="9472" width="11.42578125" style="45"/>
    <col min="9473" max="9473" width="38.42578125" style="45" customWidth="1"/>
    <col min="9474" max="9478" width="19.7109375" style="45" customWidth="1"/>
    <col min="9479" max="9728" width="11.42578125" style="45"/>
    <col min="9729" max="9729" width="38.42578125" style="45" customWidth="1"/>
    <col min="9730" max="9734" width="19.7109375" style="45" customWidth="1"/>
    <col min="9735" max="9984" width="11.42578125" style="45"/>
    <col min="9985" max="9985" width="38.42578125" style="45" customWidth="1"/>
    <col min="9986" max="9990" width="19.7109375" style="45" customWidth="1"/>
    <col min="9991" max="10240" width="11.42578125" style="45"/>
    <col min="10241" max="10241" width="38.42578125" style="45" customWidth="1"/>
    <col min="10242" max="10246" width="19.7109375" style="45" customWidth="1"/>
    <col min="10247" max="10496" width="11.42578125" style="45"/>
    <col min="10497" max="10497" width="38.42578125" style="45" customWidth="1"/>
    <col min="10498" max="10502" width="19.7109375" style="45" customWidth="1"/>
    <col min="10503" max="10752" width="11.42578125" style="45"/>
    <col min="10753" max="10753" width="38.42578125" style="45" customWidth="1"/>
    <col min="10754" max="10758" width="19.7109375" style="45" customWidth="1"/>
    <col min="10759" max="11008" width="11.42578125" style="45"/>
    <col min="11009" max="11009" width="38.42578125" style="45" customWidth="1"/>
    <col min="11010" max="11014" width="19.7109375" style="45" customWidth="1"/>
    <col min="11015" max="11264" width="11.42578125" style="45"/>
    <col min="11265" max="11265" width="38.42578125" style="45" customWidth="1"/>
    <col min="11266" max="11270" width="19.7109375" style="45" customWidth="1"/>
    <col min="11271" max="11520" width="11.42578125" style="45"/>
    <col min="11521" max="11521" width="38.42578125" style="45" customWidth="1"/>
    <col min="11522" max="11526" width="19.7109375" style="45" customWidth="1"/>
    <col min="11527" max="11776" width="11.42578125" style="45"/>
    <col min="11777" max="11777" width="38.42578125" style="45" customWidth="1"/>
    <col min="11778" max="11782" width="19.7109375" style="45" customWidth="1"/>
    <col min="11783" max="12032" width="11.42578125" style="45"/>
    <col min="12033" max="12033" width="38.42578125" style="45" customWidth="1"/>
    <col min="12034" max="12038" width="19.7109375" style="45" customWidth="1"/>
    <col min="12039" max="12288" width="11.42578125" style="45"/>
    <col min="12289" max="12289" width="38.42578125" style="45" customWidth="1"/>
    <col min="12290" max="12294" width="19.7109375" style="45" customWidth="1"/>
    <col min="12295" max="12544" width="11.42578125" style="45"/>
    <col min="12545" max="12545" width="38.42578125" style="45" customWidth="1"/>
    <col min="12546" max="12550" width="19.7109375" style="45" customWidth="1"/>
    <col min="12551" max="12800" width="11.42578125" style="45"/>
    <col min="12801" max="12801" width="38.42578125" style="45" customWidth="1"/>
    <col min="12802" max="12806" width="19.7109375" style="45" customWidth="1"/>
    <col min="12807" max="13056" width="11.42578125" style="45"/>
    <col min="13057" max="13057" width="38.42578125" style="45" customWidth="1"/>
    <col min="13058" max="13062" width="19.7109375" style="45" customWidth="1"/>
    <col min="13063" max="13312" width="11.42578125" style="45"/>
    <col min="13313" max="13313" width="38.42578125" style="45" customWidth="1"/>
    <col min="13314" max="13318" width="19.7109375" style="45" customWidth="1"/>
    <col min="13319" max="13568" width="11.42578125" style="45"/>
    <col min="13569" max="13569" width="38.42578125" style="45" customWidth="1"/>
    <col min="13570" max="13574" width="19.7109375" style="45" customWidth="1"/>
    <col min="13575" max="13824" width="11.42578125" style="45"/>
    <col min="13825" max="13825" width="38.42578125" style="45" customWidth="1"/>
    <col min="13826" max="13830" width="19.7109375" style="45" customWidth="1"/>
    <col min="13831" max="14080" width="11.42578125" style="45"/>
    <col min="14081" max="14081" width="38.42578125" style="45" customWidth="1"/>
    <col min="14082" max="14086" width="19.7109375" style="45" customWidth="1"/>
    <col min="14087" max="14336" width="11.42578125" style="45"/>
    <col min="14337" max="14337" width="38.42578125" style="45" customWidth="1"/>
    <col min="14338" max="14342" width="19.7109375" style="45" customWidth="1"/>
    <col min="14343" max="14592" width="11.42578125" style="45"/>
    <col min="14593" max="14593" width="38.42578125" style="45" customWidth="1"/>
    <col min="14594" max="14598" width="19.7109375" style="45" customWidth="1"/>
    <col min="14599" max="14848" width="11.42578125" style="45"/>
    <col min="14849" max="14849" width="38.42578125" style="45" customWidth="1"/>
    <col min="14850" max="14854" width="19.7109375" style="45" customWidth="1"/>
    <col min="14855" max="15104" width="11.42578125" style="45"/>
    <col min="15105" max="15105" width="38.42578125" style="45" customWidth="1"/>
    <col min="15106" max="15110" width="19.7109375" style="45" customWidth="1"/>
    <col min="15111" max="15360" width="11.42578125" style="45"/>
    <col min="15361" max="15361" width="38.42578125" style="45" customWidth="1"/>
    <col min="15362" max="15366" width="19.7109375" style="45" customWidth="1"/>
    <col min="15367" max="15616" width="11.42578125" style="45"/>
    <col min="15617" max="15617" width="38.42578125" style="45" customWidth="1"/>
    <col min="15618" max="15622" width="19.7109375" style="45" customWidth="1"/>
    <col min="15623" max="15872" width="11.42578125" style="45"/>
    <col min="15873" max="15873" width="38.42578125" style="45" customWidth="1"/>
    <col min="15874" max="15878" width="19.7109375" style="45" customWidth="1"/>
    <col min="15879" max="16128" width="11.42578125" style="45"/>
    <col min="16129" max="16129" width="38.42578125" style="45" customWidth="1"/>
    <col min="16130" max="16134" width="19.7109375" style="45" customWidth="1"/>
    <col min="16135" max="16384" width="11.42578125" style="45"/>
  </cols>
  <sheetData>
    <row r="8" spans="1:6" ht="13.5" thickBot="1"/>
    <row r="9" spans="1:6" ht="49.5" customHeight="1" thickBot="1">
      <c r="A9" s="328" t="s">
        <v>184</v>
      </c>
      <c r="B9" s="329"/>
      <c r="C9" s="329"/>
      <c r="D9" s="329"/>
      <c r="E9" s="329"/>
      <c r="F9" s="330"/>
    </row>
    <row r="10" spans="1:6">
      <c r="A10" s="46"/>
      <c r="B10" s="46"/>
      <c r="C10" s="46"/>
      <c r="D10" s="46"/>
      <c r="E10" s="46"/>
      <c r="F10" s="46"/>
    </row>
    <row r="11" spans="1:6" ht="36" customHeight="1" thickBot="1">
      <c r="A11" s="76" t="s">
        <v>66</v>
      </c>
      <c r="B11" s="77" t="s">
        <v>1</v>
      </c>
      <c r="C11" s="77" t="s">
        <v>2</v>
      </c>
      <c r="D11" s="77" t="s">
        <v>3</v>
      </c>
      <c r="E11" s="77" t="s">
        <v>40</v>
      </c>
      <c r="F11" s="78" t="s">
        <v>16</v>
      </c>
    </row>
    <row r="12" spans="1:6" ht="27.95" customHeight="1">
      <c r="A12" s="64" t="s">
        <v>67</v>
      </c>
      <c r="B12" s="65">
        <v>25</v>
      </c>
      <c r="C12" s="65">
        <v>1</v>
      </c>
      <c r="D12" s="65">
        <v>0</v>
      </c>
      <c r="E12" s="65">
        <v>0</v>
      </c>
      <c r="F12" s="65">
        <f t="shared" ref="F12:F27" si="0">SUM(B12:E12)</f>
        <v>26</v>
      </c>
    </row>
    <row r="13" spans="1:6" ht="27.95" customHeight="1">
      <c r="A13" s="47" t="s">
        <v>68</v>
      </c>
      <c r="B13" s="66">
        <v>63</v>
      </c>
      <c r="C13" s="66">
        <v>1</v>
      </c>
      <c r="D13" s="66">
        <v>0</v>
      </c>
      <c r="E13" s="66">
        <v>0</v>
      </c>
      <c r="F13" s="187">
        <f t="shared" si="0"/>
        <v>64</v>
      </c>
    </row>
    <row r="14" spans="1:6" ht="27.95" customHeight="1">
      <c r="A14" s="47" t="s">
        <v>69</v>
      </c>
      <c r="B14" s="66">
        <v>81</v>
      </c>
      <c r="C14" s="66">
        <v>3</v>
      </c>
      <c r="D14" s="66">
        <v>2</v>
      </c>
      <c r="E14" s="66">
        <v>0</v>
      </c>
      <c r="F14" s="187">
        <f t="shared" si="0"/>
        <v>86</v>
      </c>
    </row>
    <row r="15" spans="1:6" ht="27.95" customHeight="1">
      <c r="A15" s="47" t="s">
        <v>70</v>
      </c>
      <c r="B15" s="66">
        <v>46</v>
      </c>
      <c r="C15" s="66">
        <v>1</v>
      </c>
      <c r="D15" s="66">
        <v>1</v>
      </c>
      <c r="E15" s="66">
        <v>0</v>
      </c>
      <c r="F15" s="187">
        <f t="shared" si="0"/>
        <v>48</v>
      </c>
    </row>
    <row r="16" spans="1:6" ht="27.95" customHeight="1">
      <c r="A16" s="47" t="s">
        <v>71</v>
      </c>
      <c r="B16" s="66">
        <v>61</v>
      </c>
      <c r="C16" s="66">
        <v>3</v>
      </c>
      <c r="D16" s="66">
        <v>0</v>
      </c>
      <c r="E16" s="66">
        <v>0</v>
      </c>
      <c r="F16" s="187">
        <f t="shared" si="0"/>
        <v>64</v>
      </c>
    </row>
    <row r="17" spans="1:8" ht="27.95" customHeight="1">
      <c r="A17" s="47" t="s">
        <v>72</v>
      </c>
      <c r="B17" s="66">
        <v>51</v>
      </c>
      <c r="C17" s="66">
        <v>1</v>
      </c>
      <c r="D17" s="66">
        <v>0</v>
      </c>
      <c r="E17" s="66">
        <v>0</v>
      </c>
      <c r="F17" s="187">
        <f t="shared" si="0"/>
        <v>52</v>
      </c>
    </row>
    <row r="18" spans="1:8" ht="27.95" customHeight="1">
      <c r="A18" s="47" t="s">
        <v>73</v>
      </c>
      <c r="B18" s="66">
        <v>34</v>
      </c>
      <c r="C18" s="66">
        <v>0</v>
      </c>
      <c r="D18" s="66">
        <v>0</v>
      </c>
      <c r="E18" s="66">
        <v>0</v>
      </c>
      <c r="F18" s="187">
        <f t="shared" si="0"/>
        <v>34</v>
      </c>
    </row>
    <row r="19" spans="1:8" ht="27.95" customHeight="1">
      <c r="A19" s="47" t="s">
        <v>74</v>
      </c>
      <c r="B19" s="66">
        <v>27</v>
      </c>
      <c r="C19" s="66">
        <v>1</v>
      </c>
      <c r="D19" s="66">
        <v>1</v>
      </c>
      <c r="E19" s="66">
        <v>0</v>
      </c>
      <c r="F19" s="187">
        <f t="shared" si="0"/>
        <v>29</v>
      </c>
    </row>
    <row r="20" spans="1:8" ht="27.95" customHeight="1">
      <c r="A20" s="47" t="s">
        <v>75</v>
      </c>
      <c r="B20" s="66">
        <v>29</v>
      </c>
      <c r="C20" s="66">
        <v>0</v>
      </c>
      <c r="D20" s="66">
        <v>0</v>
      </c>
      <c r="E20" s="66">
        <v>0</v>
      </c>
      <c r="F20" s="66">
        <f t="shared" si="0"/>
        <v>29</v>
      </c>
    </row>
    <row r="21" spans="1:8" ht="27.95" customHeight="1">
      <c r="A21" s="47" t="s">
        <v>76</v>
      </c>
      <c r="B21" s="66">
        <v>19</v>
      </c>
      <c r="C21" s="66">
        <v>0</v>
      </c>
      <c r="D21" s="66">
        <v>0</v>
      </c>
      <c r="E21" s="66">
        <v>0</v>
      </c>
      <c r="F21" s="66">
        <f t="shared" si="0"/>
        <v>19</v>
      </c>
    </row>
    <row r="22" spans="1:8" ht="27.95" customHeight="1">
      <c r="A22" s="47" t="s">
        <v>77</v>
      </c>
      <c r="B22" s="66">
        <v>11</v>
      </c>
      <c r="C22" s="66">
        <v>1</v>
      </c>
      <c r="D22" s="66">
        <v>1</v>
      </c>
      <c r="E22" s="66">
        <v>0</v>
      </c>
      <c r="F22" s="66">
        <f t="shared" si="0"/>
        <v>13</v>
      </c>
    </row>
    <row r="23" spans="1:8" ht="27.95" customHeight="1">
      <c r="A23" s="47" t="s">
        <v>78</v>
      </c>
      <c r="B23" s="66">
        <v>3</v>
      </c>
      <c r="C23" s="66">
        <v>0</v>
      </c>
      <c r="D23" s="66">
        <v>0</v>
      </c>
      <c r="E23" s="66">
        <v>0</v>
      </c>
      <c r="F23" s="66">
        <f t="shared" si="0"/>
        <v>3</v>
      </c>
    </row>
    <row r="24" spans="1:8" ht="27.95" customHeight="1">
      <c r="A24" s="47" t="s">
        <v>79</v>
      </c>
      <c r="B24" s="66">
        <v>4</v>
      </c>
      <c r="C24" s="66">
        <v>0</v>
      </c>
      <c r="D24" s="66">
        <v>0</v>
      </c>
      <c r="E24" s="66">
        <v>0</v>
      </c>
      <c r="F24" s="66">
        <f t="shared" si="0"/>
        <v>4</v>
      </c>
    </row>
    <row r="25" spans="1:8" ht="27.95" customHeight="1">
      <c r="A25" s="47" t="s">
        <v>80</v>
      </c>
      <c r="B25" s="66">
        <v>1</v>
      </c>
      <c r="C25" s="66">
        <v>0</v>
      </c>
      <c r="D25" s="66">
        <v>0</v>
      </c>
      <c r="E25" s="66">
        <v>0</v>
      </c>
      <c r="F25" s="66">
        <f t="shared" si="0"/>
        <v>1</v>
      </c>
    </row>
    <row r="26" spans="1:8" ht="27.95" customHeight="1">
      <c r="A26" s="47" t="s">
        <v>81</v>
      </c>
      <c r="B26" s="66">
        <v>0</v>
      </c>
      <c r="C26" s="66">
        <v>0</v>
      </c>
      <c r="D26" s="66">
        <v>0</v>
      </c>
      <c r="E26" s="66">
        <v>0</v>
      </c>
      <c r="F26" s="66">
        <f t="shared" si="0"/>
        <v>0</v>
      </c>
    </row>
    <row r="27" spans="1:8" ht="27.95" customHeight="1">
      <c r="A27" s="47" t="s">
        <v>82</v>
      </c>
      <c r="B27" s="66">
        <v>0</v>
      </c>
      <c r="C27" s="66">
        <v>0</v>
      </c>
      <c r="D27" s="66">
        <v>0</v>
      </c>
      <c r="E27" s="66">
        <v>0</v>
      </c>
      <c r="F27" s="66">
        <f t="shared" si="0"/>
        <v>0</v>
      </c>
    </row>
    <row r="28" spans="1:8" ht="15" customHeight="1" thickBot="1">
      <c r="A28" s="48"/>
      <c r="B28" s="49"/>
      <c r="C28" s="49"/>
      <c r="D28" s="49"/>
      <c r="E28" s="49"/>
      <c r="F28" s="49"/>
    </row>
    <row r="29" spans="1:8" ht="35.25" customHeight="1" thickBot="1">
      <c r="A29" s="287" t="s">
        <v>135</v>
      </c>
      <c r="B29" s="288">
        <f>SUM(B12:B28)</f>
        <v>455</v>
      </c>
      <c r="C29" s="288">
        <f>SUM(C12:C28)</f>
        <v>12</v>
      </c>
      <c r="D29" s="288">
        <f>SUM(D12:D28)</f>
        <v>5</v>
      </c>
      <c r="E29" s="288">
        <f>SUM(E12:E28)</f>
        <v>0</v>
      </c>
      <c r="F29" s="289">
        <f>SUM(B29:E29)</f>
        <v>472</v>
      </c>
    </row>
    <row r="30" spans="1:8" ht="15" customHeight="1">
      <c r="A30" s="67"/>
      <c r="B30" s="68"/>
      <c r="C30" s="68"/>
      <c r="D30" s="68"/>
      <c r="E30" s="68"/>
      <c r="F30" s="68"/>
    </row>
    <row r="31" spans="1:8" ht="27.95" customHeight="1">
      <c r="A31" s="47" t="s">
        <v>83</v>
      </c>
      <c r="B31" s="66">
        <v>1</v>
      </c>
      <c r="C31" s="66">
        <v>0</v>
      </c>
      <c r="D31" s="66">
        <v>0</v>
      </c>
      <c r="E31" s="66">
        <v>0</v>
      </c>
      <c r="F31" s="66">
        <f>Tabla12[[#This Row],[CAIDA DE PERSONA]]+Tabla12[[#This Row],[VOLCADURAS]]+Tabla12[[#This Row],[ATROPELLOS]]+Tabla12[[#This Row],[CHOQUES]]</f>
        <v>1</v>
      </c>
    </row>
    <row r="32" spans="1:8" ht="27.95" customHeight="1">
      <c r="A32" s="47" t="s">
        <v>84</v>
      </c>
      <c r="B32" s="66">
        <v>0</v>
      </c>
      <c r="C32" s="66">
        <v>0</v>
      </c>
      <c r="D32" s="69">
        <v>0</v>
      </c>
      <c r="E32" s="66">
        <v>0</v>
      </c>
      <c r="F32" s="66">
        <f>Tabla12[[#This Row],[CAIDA DE PERSONA]]+Tabla12[[#This Row],[VOLCADURAS]]+Tabla12[[#This Row],[ATROPELLOS]]+Tabla12[[#This Row],[CHOQUES]]</f>
        <v>0</v>
      </c>
      <c r="H32" s="57"/>
    </row>
    <row r="33" spans="1:8" ht="27.95" customHeight="1">
      <c r="A33" s="47" t="s">
        <v>85</v>
      </c>
      <c r="B33" s="66">
        <v>0</v>
      </c>
      <c r="C33" s="66">
        <v>0</v>
      </c>
      <c r="D33" s="69">
        <v>0</v>
      </c>
      <c r="E33" s="66">
        <v>0</v>
      </c>
      <c r="F33" s="66">
        <f>Tabla12[[#This Row],[CAIDA DE PERSONA]]+Tabla12[[#This Row],[VOLCADURAS]]+Tabla12[[#This Row],[ATROPELLOS]]+Tabla12[[#This Row],[CHOQUES]]</f>
        <v>0</v>
      </c>
      <c r="H33" s="57"/>
    </row>
    <row r="34" spans="1:8" ht="27.95" customHeight="1">
      <c r="A34" s="47" t="s">
        <v>86</v>
      </c>
      <c r="B34" s="66">
        <v>4</v>
      </c>
      <c r="C34" s="66">
        <v>0</v>
      </c>
      <c r="D34" s="66">
        <v>1</v>
      </c>
      <c r="E34" s="66">
        <v>0</v>
      </c>
      <c r="F34" s="66">
        <f>Tabla12[[#This Row],[CAIDA DE PERSONA]]+Tabla12[[#This Row],[VOLCADURAS]]+Tabla12[[#This Row],[ATROPELLOS]]+Tabla12[[#This Row],[CHOQUES]]</f>
        <v>5</v>
      </c>
      <c r="H34" s="57"/>
    </row>
    <row r="35" spans="1:8" ht="15" customHeight="1" thickBot="1">
      <c r="A35" s="70"/>
      <c r="B35" s="49"/>
      <c r="C35" s="49"/>
      <c r="D35" s="49"/>
      <c r="E35" s="49"/>
      <c r="F35" s="49"/>
    </row>
    <row r="36" spans="1:8" ht="30.95" customHeight="1" thickBot="1">
      <c r="A36" s="290" t="s">
        <v>87</v>
      </c>
      <c r="B36" s="291">
        <f>SUM(B31:B35)</f>
        <v>5</v>
      </c>
      <c r="C36" s="291">
        <f>SUM(C31:C35)</f>
        <v>0</v>
      </c>
      <c r="D36" s="291">
        <f>SUM(D31:D35)</f>
        <v>1</v>
      </c>
      <c r="E36" s="291">
        <f>SUM(E31:E35)</f>
        <v>0</v>
      </c>
      <c r="F36" s="292">
        <f>SUM(B36:E36)</f>
        <v>6</v>
      </c>
      <c r="H36" s="71"/>
    </row>
    <row r="37" spans="1:8" ht="21.75" customHeight="1" thickBot="1">
      <c r="A37" s="53"/>
      <c r="B37" s="52"/>
      <c r="C37" s="52"/>
      <c r="D37" s="52"/>
      <c r="E37" s="52"/>
      <c r="F37" s="52"/>
    </row>
    <row r="38" spans="1:8" ht="30.95" customHeight="1" thickBot="1">
      <c r="A38" s="72" t="s">
        <v>88</v>
      </c>
      <c r="B38" s="73">
        <v>27</v>
      </c>
      <c r="C38" s="73">
        <v>0</v>
      </c>
      <c r="D38" s="74">
        <v>1</v>
      </c>
      <c r="E38" s="74">
        <v>0</v>
      </c>
      <c r="F38" s="75">
        <f>B38+C38+D38+E38</f>
        <v>28</v>
      </c>
    </row>
    <row r="39" spans="1:8" ht="30.95" customHeight="1">
      <c r="A39" s="79" t="s">
        <v>5</v>
      </c>
      <c r="B39" s="80">
        <f>B36+B29+B38</f>
        <v>487</v>
      </c>
      <c r="C39" s="80">
        <f>C38+C36+C29</f>
        <v>12</v>
      </c>
      <c r="D39" s="80">
        <f>D38+D36+D29</f>
        <v>7</v>
      </c>
      <c r="E39" s="80">
        <f>E38+E36+E29</f>
        <v>0</v>
      </c>
      <c r="F39" s="81">
        <f>B39+C39+D39+E39</f>
        <v>506</v>
      </c>
    </row>
    <row r="40" spans="1:8" ht="30.95" customHeight="1">
      <c r="A40" s="56"/>
      <c r="B40" s="57"/>
      <c r="C40" s="57"/>
      <c r="D40" s="57"/>
      <c r="E40" s="57"/>
      <c r="F40" s="57"/>
    </row>
    <row r="41" spans="1:8" ht="30.95" customHeight="1">
      <c r="A41" s="331" t="s">
        <v>138</v>
      </c>
      <c r="B41" s="331"/>
      <c r="C41" s="331"/>
      <c r="D41" s="331"/>
      <c r="E41" s="331"/>
      <c r="F41" s="331"/>
    </row>
    <row r="42" spans="1:8" ht="30.95" customHeight="1">
      <c r="A42" s="59"/>
      <c r="B42" s="59"/>
      <c r="C42" s="59"/>
      <c r="D42" s="59"/>
      <c r="E42" s="59"/>
      <c r="F42" s="59"/>
    </row>
    <row r="43" spans="1:8" ht="30.95" customHeight="1">
      <c r="A43" s="59"/>
      <c r="B43" s="59"/>
      <c r="C43" s="59"/>
      <c r="D43" s="59"/>
      <c r="E43" s="59"/>
      <c r="F43" s="59"/>
    </row>
    <row r="44" spans="1:8" ht="30.95" customHeight="1">
      <c r="A44" s="60"/>
      <c r="B44" s="60"/>
      <c r="C44" s="60"/>
      <c r="D44" s="60"/>
      <c r="E44" s="60"/>
      <c r="F44" s="60"/>
    </row>
    <row r="45" spans="1:8" ht="30.95" customHeight="1">
      <c r="A45" s="61"/>
      <c r="B45" s="61"/>
      <c r="C45" s="61"/>
      <c r="D45" s="61"/>
      <c r="E45" s="61"/>
      <c r="F45" s="61"/>
    </row>
    <row r="46" spans="1:8" ht="30.95" customHeight="1">
      <c r="A46" s="62"/>
      <c r="B46" s="62"/>
      <c r="C46" s="62"/>
      <c r="D46" s="62"/>
      <c r="E46" s="62"/>
      <c r="F46" s="62"/>
    </row>
    <row r="47" spans="1:8" ht="30.95" customHeight="1">
      <c r="A47" s="56"/>
      <c r="B47" s="57"/>
      <c r="C47" s="57"/>
      <c r="D47" s="57"/>
      <c r="E47" s="57"/>
      <c r="F47" s="57"/>
    </row>
    <row r="48" spans="1:8" ht="30.95" customHeight="1">
      <c r="A48" s="56"/>
      <c r="B48" s="57"/>
      <c r="C48" s="57"/>
      <c r="D48" s="57"/>
      <c r="E48" s="57"/>
      <c r="F48" s="57"/>
    </row>
    <row r="49" spans="1:6" ht="30.95" customHeight="1">
      <c r="A49" s="56"/>
      <c r="B49" s="57"/>
      <c r="C49" s="57"/>
      <c r="D49" s="57"/>
      <c r="E49" s="57"/>
      <c r="F49" s="57"/>
    </row>
    <row r="50" spans="1:6" ht="30.95" customHeight="1">
      <c r="A50" s="56"/>
      <c r="B50" s="57"/>
      <c r="C50" s="57"/>
      <c r="D50" s="57"/>
      <c r="E50" s="57"/>
      <c r="F50" s="57"/>
    </row>
    <row r="51" spans="1:6" ht="30.95" customHeight="1">
      <c r="A51" s="56"/>
      <c r="B51" s="57"/>
      <c r="C51" s="57"/>
      <c r="D51" s="57"/>
      <c r="E51" s="57"/>
      <c r="F51" s="57"/>
    </row>
    <row r="52" spans="1:6" ht="30.95" customHeight="1">
      <c r="A52" s="63"/>
      <c r="B52" s="55"/>
      <c r="C52" s="55"/>
      <c r="D52" s="55"/>
      <c r="E52" s="55"/>
      <c r="F52" s="55"/>
    </row>
    <row r="53" spans="1:6" ht="30.95" customHeight="1">
      <c r="A53" s="56"/>
      <c r="B53" s="57"/>
      <c r="C53" s="57"/>
      <c r="D53" s="57"/>
      <c r="E53" s="57"/>
      <c r="F53" s="57"/>
    </row>
    <row r="54" spans="1:6" ht="30.95" customHeight="1">
      <c r="A54" s="56"/>
      <c r="B54" s="57"/>
      <c r="C54" s="57"/>
      <c r="D54" s="57"/>
      <c r="E54" s="57"/>
      <c r="F54" s="57"/>
    </row>
    <row r="55" spans="1:6" ht="30.95" customHeight="1">
      <c r="A55" s="58"/>
      <c r="B55" s="57"/>
      <c r="C55" s="57"/>
      <c r="D55" s="57"/>
      <c r="E55" s="57"/>
      <c r="F55" s="57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topLeftCell="A28" workbookViewId="0">
      <selection activeCell="I42" sqref="I42"/>
    </sheetView>
  </sheetViews>
  <sheetFormatPr baseColWidth="10" defaultRowHeight="12.75"/>
  <cols>
    <col min="1" max="1" width="5.7109375" style="45" customWidth="1"/>
    <col min="2" max="2" width="22.5703125" style="45" customWidth="1"/>
    <col min="3" max="3" width="14.85546875" style="45" customWidth="1"/>
    <col min="4" max="4" width="18.85546875" style="45" customWidth="1"/>
    <col min="5" max="5" width="19.42578125" style="45" customWidth="1"/>
    <col min="6" max="6" width="21.85546875" style="45" customWidth="1"/>
    <col min="7" max="7" width="15.5703125" style="45" customWidth="1"/>
    <col min="8" max="257" width="11.42578125" style="45"/>
    <col min="258" max="258" width="22.5703125" style="45" customWidth="1"/>
    <col min="259" max="259" width="14.7109375" style="45" customWidth="1"/>
    <col min="260" max="260" width="17.140625" style="45" customWidth="1"/>
    <col min="261" max="261" width="18.42578125" style="45" customWidth="1"/>
    <col min="262" max="262" width="15.42578125" style="45" customWidth="1"/>
    <col min="263" max="263" width="15.5703125" style="45" customWidth="1"/>
    <col min="264" max="513" width="11.42578125" style="45"/>
    <col min="514" max="514" width="22.5703125" style="45" customWidth="1"/>
    <col min="515" max="515" width="14.7109375" style="45" customWidth="1"/>
    <col min="516" max="516" width="17.140625" style="45" customWidth="1"/>
    <col min="517" max="517" width="18.42578125" style="45" customWidth="1"/>
    <col min="518" max="518" width="15.42578125" style="45" customWidth="1"/>
    <col min="519" max="519" width="15.5703125" style="45" customWidth="1"/>
    <col min="520" max="769" width="11.42578125" style="45"/>
    <col min="770" max="770" width="22.5703125" style="45" customWidth="1"/>
    <col min="771" max="771" width="14.7109375" style="45" customWidth="1"/>
    <col min="772" max="772" width="17.140625" style="45" customWidth="1"/>
    <col min="773" max="773" width="18.42578125" style="45" customWidth="1"/>
    <col min="774" max="774" width="15.42578125" style="45" customWidth="1"/>
    <col min="775" max="775" width="15.5703125" style="45" customWidth="1"/>
    <col min="776" max="1025" width="11.42578125" style="45"/>
    <col min="1026" max="1026" width="22.5703125" style="45" customWidth="1"/>
    <col min="1027" max="1027" width="14.7109375" style="45" customWidth="1"/>
    <col min="1028" max="1028" width="17.140625" style="45" customWidth="1"/>
    <col min="1029" max="1029" width="18.42578125" style="45" customWidth="1"/>
    <col min="1030" max="1030" width="15.42578125" style="45" customWidth="1"/>
    <col min="1031" max="1031" width="15.5703125" style="45" customWidth="1"/>
    <col min="1032" max="1281" width="11.42578125" style="45"/>
    <col min="1282" max="1282" width="22.5703125" style="45" customWidth="1"/>
    <col min="1283" max="1283" width="14.7109375" style="45" customWidth="1"/>
    <col min="1284" max="1284" width="17.140625" style="45" customWidth="1"/>
    <col min="1285" max="1285" width="18.42578125" style="45" customWidth="1"/>
    <col min="1286" max="1286" width="15.42578125" style="45" customWidth="1"/>
    <col min="1287" max="1287" width="15.5703125" style="45" customWidth="1"/>
    <col min="1288" max="1537" width="11.42578125" style="45"/>
    <col min="1538" max="1538" width="22.5703125" style="45" customWidth="1"/>
    <col min="1539" max="1539" width="14.7109375" style="45" customWidth="1"/>
    <col min="1540" max="1540" width="17.140625" style="45" customWidth="1"/>
    <col min="1541" max="1541" width="18.42578125" style="45" customWidth="1"/>
    <col min="1542" max="1542" width="15.42578125" style="45" customWidth="1"/>
    <col min="1543" max="1543" width="15.5703125" style="45" customWidth="1"/>
    <col min="1544" max="1793" width="11.42578125" style="45"/>
    <col min="1794" max="1794" width="22.5703125" style="45" customWidth="1"/>
    <col min="1795" max="1795" width="14.7109375" style="45" customWidth="1"/>
    <col min="1796" max="1796" width="17.140625" style="45" customWidth="1"/>
    <col min="1797" max="1797" width="18.42578125" style="45" customWidth="1"/>
    <col min="1798" max="1798" width="15.42578125" style="45" customWidth="1"/>
    <col min="1799" max="1799" width="15.5703125" style="45" customWidth="1"/>
    <col min="1800" max="2049" width="11.42578125" style="45"/>
    <col min="2050" max="2050" width="22.5703125" style="45" customWidth="1"/>
    <col min="2051" max="2051" width="14.7109375" style="45" customWidth="1"/>
    <col min="2052" max="2052" width="17.140625" style="45" customWidth="1"/>
    <col min="2053" max="2053" width="18.42578125" style="45" customWidth="1"/>
    <col min="2054" max="2054" width="15.42578125" style="45" customWidth="1"/>
    <col min="2055" max="2055" width="15.5703125" style="45" customWidth="1"/>
    <col min="2056" max="2305" width="11.42578125" style="45"/>
    <col min="2306" max="2306" width="22.5703125" style="45" customWidth="1"/>
    <col min="2307" max="2307" width="14.7109375" style="45" customWidth="1"/>
    <col min="2308" max="2308" width="17.140625" style="45" customWidth="1"/>
    <col min="2309" max="2309" width="18.42578125" style="45" customWidth="1"/>
    <col min="2310" max="2310" width="15.42578125" style="45" customWidth="1"/>
    <col min="2311" max="2311" width="15.5703125" style="45" customWidth="1"/>
    <col min="2312" max="2561" width="11.42578125" style="45"/>
    <col min="2562" max="2562" width="22.5703125" style="45" customWidth="1"/>
    <col min="2563" max="2563" width="14.7109375" style="45" customWidth="1"/>
    <col min="2564" max="2564" width="17.140625" style="45" customWidth="1"/>
    <col min="2565" max="2565" width="18.42578125" style="45" customWidth="1"/>
    <col min="2566" max="2566" width="15.42578125" style="45" customWidth="1"/>
    <col min="2567" max="2567" width="15.5703125" style="45" customWidth="1"/>
    <col min="2568" max="2817" width="11.42578125" style="45"/>
    <col min="2818" max="2818" width="22.5703125" style="45" customWidth="1"/>
    <col min="2819" max="2819" width="14.7109375" style="45" customWidth="1"/>
    <col min="2820" max="2820" width="17.140625" style="45" customWidth="1"/>
    <col min="2821" max="2821" width="18.42578125" style="45" customWidth="1"/>
    <col min="2822" max="2822" width="15.42578125" style="45" customWidth="1"/>
    <col min="2823" max="2823" width="15.5703125" style="45" customWidth="1"/>
    <col min="2824" max="3073" width="11.42578125" style="45"/>
    <col min="3074" max="3074" width="22.5703125" style="45" customWidth="1"/>
    <col min="3075" max="3075" width="14.7109375" style="45" customWidth="1"/>
    <col min="3076" max="3076" width="17.140625" style="45" customWidth="1"/>
    <col min="3077" max="3077" width="18.42578125" style="45" customWidth="1"/>
    <col min="3078" max="3078" width="15.42578125" style="45" customWidth="1"/>
    <col min="3079" max="3079" width="15.5703125" style="45" customWidth="1"/>
    <col min="3080" max="3329" width="11.42578125" style="45"/>
    <col min="3330" max="3330" width="22.5703125" style="45" customWidth="1"/>
    <col min="3331" max="3331" width="14.7109375" style="45" customWidth="1"/>
    <col min="3332" max="3332" width="17.140625" style="45" customWidth="1"/>
    <col min="3333" max="3333" width="18.42578125" style="45" customWidth="1"/>
    <col min="3334" max="3334" width="15.42578125" style="45" customWidth="1"/>
    <col min="3335" max="3335" width="15.5703125" style="45" customWidth="1"/>
    <col min="3336" max="3585" width="11.42578125" style="45"/>
    <col min="3586" max="3586" width="22.5703125" style="45" customWidth="1"/>
    <col min="3587" max="3587" width="14.7109375" style="45" customWidth="1"/>
    <col min="3588" max="3588" width="17.140625" style="45" customWidth="1"/>
    <col min="3589" max="3589" width="18.42578125" style="45" customWidth="1"/>
    <col min="3590" max="3590" width="15.42578125" style="45" customWidth="1"/>
    <col min="3591" max="3591" width="15.5703125" style="45" customWidth="1"/>
    <col min="3592" max="3841" width="11.42578125" style="45"/>
    <col min="3842" max="3842" width="22.5703125" style="45" customWidth="1"/>
    <col min="3843" max="3843" width="14.7109375" style="45" customWidth="1"/>
    <col min="3844" max="3844" width="17.140625" style="45" customWidth="1"/>
    <col min="3845" max="3845" width="18.42578125" style="45" customWidth="1"/>
    <col min="3846" max="3846" width="15.42578125" style="45" customWidth="1"/>
    <col min="3847" max="3847" width="15.5703125" style="45" customWidth="1"/>
    <col min="3848" max="4097" width="11.42578125" style="45"/>
    <col min="4098" max="4098" width="22.5703125" style="45" customWidth="1"/>
    <col min="4099" max="4099" width="14.7109375" style="45" customWidth="1"/>
    <col min="4100" max="4100" width="17.140625" style="45" customWidth="1"/>
    <col min="4101" max="4101" width="18.42578125" style="45" customWidth="1"/>
    <col min="4102" max="4102" width="15.42578125" style="45" customWidth="1"/>
    <col min="4103" max="4103" width="15.5703125" style="45" customWidth="1"/>
    <col min="4104" max="4353" width="11.42578125" style="45"/>
    <col min="4354" max="4354" width="22.5703125" style="45" customWidth="1"/>
    <col min="4355" max="4355" width="14.7109375" style="45" customWidth="1"/>
    <col min="4356" max="4356" width="17.140625" style="45" customWidth="1"/>
    <col min="4357" max="4357" width="18.42578125" style="45" customWidth="1"/>
    <col min="4358" max="4358" width="15.42578125" style="45" customWidth="1"/>
    <col min="4359" max="4359" width="15.5703125" style="45" customWidth="1"/>
    <col min="4360" max="4609" width="11.42578125" style="45"/>
    <col min="4610" max="4610" width="22.5703125" style="45" customWidth="1"/>
    <col min="4611" max="4611" width="14.7109375" style="45" customWidth="1"/>
    <col min="4612" max="4612" width="17.140625" style="45" customWidth="1"/>
    <col min="4613" max="4613" width="18.42578125" style="45" customWidth="1"/>
    <col min="4614" max="4614" width="15.42578125" style="45" customWidth="1"/>
    <col min="4615" max="4615" width="15.5703125" style="45" customWidth="1"/>
    <col min="4616" max="4865" width="11.42578125" style="45"/>
    <col min="4866" max="4866" width="22.5703125" style="45" customWidth="1"/>
    <col min="4867" max="4867" width="14.7109375" style="45" customWidth="1"/>
    <col min="4868" max="4868" width="17.140625" style="45" customWidth="1"/>
    <col min="4869" max="4869" width="18.42578125" style="45" customWidth="1"/>
    <col min="4870" max="4870" width="15.42578125" style="45" customWidth="1"/>
    <col min="4871" max="4871" width="15.5703125" style="45" customWidth="1"/>
    <col min="4872" max="5121" width="11.42578125" style="45"/>
    <col min="5122" max="5122" width="22.5703125" style="45" customWidth="1"/>
    <col min="5123" max="5123" width="14.7109375" style="45" customWidth="1"/>
    <col min="5124" max="5124" width="17.140625" style="45" customWidth="1"/>
    <col min="5125" max="5125" width="18.42578125" style="45" customWidth="1"/>
    <col min="5126" max="5126" width="15.42578125" style="45" customWidth="1"/>
    <col min="5127" max="5127" width="15.5703125" style="45" customWidth="1"/>
    <col min="5128" max="5377" width="11.42578125" style="45"/>
    <col min="5378" max="5378" width="22.5703125" style="45" customWidth="1"/>
    <col min="5379" max="5379" width="14.7109375" style="45" customWidth="1"/>
    <col min="5380" max="5380" width="17.140625" style="45" customWidth="1"/>
    <col min="5381" max="5381" width="18.42578125" style="45" customWidth="1"/>
    <col min="5382" max="5382" width="15.42578125" style="45" customWidth="1"/>
    <col min="5383" max="5383" width="15.5703125" style="45" customWidth="1"/>
    <col min="5384" max="5633" width="11.42578125" style="45"/>
    <col min="5634" max="5634" width="22.5703125" style="45" customWidth="1"/>
    <col min="5635" max="5635" width="14.7109375" style="45" customWidth="1"/>
    <col min="5636" max="5636" width="17.140625" style="45" customWidth="1"/>
    <col min="5637" max="5637" width="18.42578125" style="45" customWidth="1"/>
    <col min="5638" max="5638" width="15.42578125" style="45" customWidth="1"/>
    <col min="5639" max="5639" width="15.5703125" style="45" customWidth="1"/>
    <col min="5640" max="5889" width="11.42578125" style="45"/>
    <col min="5890" max="5890" width="22.5703125" style="45" customWidth="1"/>
    <col min="5891" max="5891" width="14.7109375" style="45" customWidth="1"/>
    <col min="5892" max="5892" width="17.140625" style="45" customWidth="1"/>
    <col min="5893" max="5893" width="18.42578125" style="45" customWidth="1"/>
    <col min="5894" max="5894" width="15.42578125" style="45" customWidth="1"/>
    <col min="5895" max="5895" width="15.5703125" style="45" customWidth="1"/>
    <col min="5896" max="6145" width="11.42578125" style="45"/>
    <col min="6146" max="6146" width="22.5703125" style="45" customWidth="1"/>
    <col min="6147" max="6147" width="14.7109375" style="45" customWidth="1"/>
    <col min="6148" max="6148" width="17.140625" style="45" customWidth="1"/>
    <col min="6149" max="6149" width="18.42578125" style="45" customWidth="1"/>
    <col min="6150" max="6150" width="15.42578125" style="45" customWidth="1"/>
    <col min="6151" max="6151" width="15.5703125" style="45" customWidth="1"/>
    <col min="6152" max="6401" width="11.42578125" style="45"/>
    <col min="6402" max="6402" width="22.5703125" style="45" customWidth="1"/>
    <col min="6403" max="6403" width="14.7109375" style="45" customWidth="1"/>
    <col min="6404" max="6404" width="17.140625" style="45" customWidth="1"/>
    <col min="6405" max="6405" width="18.42578125" style="45" customWidth="1"/>
    <col min="6406" max="6406" width="15.42578125" style="45" customWidth="1"/>
    <col min="6407" max="6407" width="15.5703125" style="45" customWidth="1"/>
    <col min="6408" max="6657" width="11.42578125" style="45"/>
    <col min="6658" max="6658" width="22.5703125" style="45" customWidth="1"/>
    <col min="6659" max="6659" width="14.7109375" style="45" customWidth="1"/>
    <col min="6660" max="6660" width="17.140625" style="45" customWidth="1"/>
    <col min="6661" max="6661" width="18.42578125" style="45" customWidth="1"/>
    <col min="6662" max="6662" width="15.42578125" style="45" customWidth="1"/>
    <col min="6663" max="6663" width="15.5703125" style="45" customWidth="1"/>
    <col min="6664" max="6913" width="11.42578125" style="45"/>
    <col min="6914" max="6914" width="22.5703125" style="45" customWidth="1"/>
    <col min="6915" max="6915" width="14.7109375" style="45" customWidth="1"/>
    <col min="6916" max="6916" width="17.140625" style="45" customWidth="1"/>
    <col min="6917" max="6917" width="18.42578125" style="45" customWidth="1"/>
    <col min="6918" max="6918" width="15.42578125" style="45" customWidth="1"/>
    <col min="6919" max="6919" width="15.5703125" style="45" customWidth="1"/>
    <col min="6920" max="7169" width="11.42578125" style="45"/>
    <col min="7170" max="7170" width="22.5703125" style="45" customWidth="1"/>
    <col min="7171" max="7171" width="14.7109375" style="45" customWidth="1"/>
    <col min="7172" max="7172" width="17.140625" style="45" customWidth="1"/>
    <col min="7173" max="7173" width="18.42578125" style="45" customWidth="1"/>
    <col min="7174" max="7174" width="15.42578125" style="45" customWidth="1"/>
    <col min="7175" max="7175" width="15.5703125" style="45" customWidth="1"/>
    <col min="7176" max="7425" width="11.42578125" style="45"/>
    <col min="7426" max="7426" width="22.5703125" style="45" customWidth="1"/>
    <col min="7427" max="7427" width="14.7109375" style="45" customWidth="1"/>
    <col min="7428" max="7428" width="17.140625" style="45" customWidth="1"/>
    <col min="7429" max="7429" width="18.42578125" style="45" customWidth="1"/>
    <col min="7430" max="7430" width="15.42578125" style="45" customWidth="1"/>
    <col min="7431" max="7431" width="15.5703125" style="45" customWidth="1"/>
    <col min="7432" max="7681" width="11.42578125" style="45"/>
    <col min="7682" max="7682" width="22.5703125" style="45" customWidth="1"/>
    <col min="7683" max="7683" width="14.7109375" style="45" customWidth="1"/>
    <col min="7684" max="7684" width="17.140625" style="45" customWidth="1"/>
    <col min="7685" max="7685" width="18.42578125" style="45" customWidth="1"/>
    <col min="7686" max="7686" width="15.42578125" style="45" customWidth="1"/>
    <col min="7687" max="7687" width="15.5703125" style="45" customWidth="1"/>
    <col min="7688" max="7937" width="11.42578125" style="45"/>
    <col min="7938" max="7938" width="22.5703125" style="45" customWidth="1"/>
    <col min="7939" max="7939" width="14.7109375" style="45" customWidth="1"/>
    <col min="7940" max="7940" width="17.140625" style="45" customWidth="1"/>
    <col min="7941" max="7941" width="18.42578125" style="45" customWidth="1"/>
    <col min="7942" max="7942" width="15.42578125" style="45" customWidth="1"/>
    <col min="7943" max="7943" width="15.5703125" style="45" customWidth="1"/>
    <col min="7944" max="8193" width="11.42578125" style="45"/>
    <col min="8194" max="8194" width="22.5703125" style="45" customWidth="1"/>
    <col min="8195" max="8195" width="14.7109375" style="45" customWidth="1"/>
    <col min="8196" max="8196" width="17.140625" style="45" customWidth="1"/>
    <col min="8197" max="8197" width="18.42578125" style="45" customWidth="1"/>
    <col min="8198" max="8198" width="15.42578125" style="45" customWidth="1"/>
    <col min="8199" max="8199" width="15.5703125" style="45" customWidth="1"/>
    <col min="8200" max="8449" width="11.42578125" style="45"/>
    <col min="8450" max="8450" width="22.5703125" style="45" customWidth="1"/>
    <col min="8451" max="8451" width="14.7109375" style="45" customWidth="1"/>
    <col min="8452" max="8452" width="17.140625" style="45" customWidth="1"/>
    <col min="8453" max="8453" width="18.42578125" style="45" customWidth="1"/>
    <col min="8454" max="8454" width="15.42578125" style="45" customWidth="1"/>
    <col min="8455" max="8455" width="15.5703125" style="45" customWidth="1"/>
    <col min="8456" max="8705" width="11.42578125" style="45"/>
    <col min="8706" max="8706" width="22.5703125" style="45" customWidth="1"/>
    <col min="8707" max="8707" width="14.7109375" style="45" customWidth="1"/>
    <col min="8708" max="8708" width="17.140625" style="45" customWidth="1"/>
    <col min="8709" max="8709" width="18.42578125" style="45" customWidth="1"/>
    <col min="8710" max="8710" width="15.42578125" style="45" customWidth="1"/>
    <col min="8711" max="8711" width="15.5703125" style="45" customWidth="1"/>
    <col min="8712" max="8961" width="11.42578125" style="45"/>
    <col min="8962" max="8962" width="22.5703125" style="45" customWidth="1"/>
    <col min="8963" max="8963" width="14.7109375" style="45" customWidth="1"/>
    <col min="8964" max="8964" width="17.140625" style="45" customWidth="1"/>
    <col min="8965" max="8965" width="18.42578125" style="45" customWidth="1"/>
    <col min="8966" max="8966" width="15.42578125" style="45" customWidth="1"/>
    <col min="8967" max="8967" width="15.5703125" style="45" customWidth="1"/>
    <col min="8968" max="9217" width="11.42578125" style="45"/>
    <col min="9218" max="9218" width="22.5703125" style="45" customWidth="1"/>
    <col min="9219" max="9219" width="14.7109375" style="45" customWidth="1"/>
    <col min="9220" max="9220" width="17.140625" style="45" customWidth="1"/>
    <col min="9221" max="9221" width="18.42578125" style="45" customWidth="1"/>
    <col min="9222" max="9222" width="15.42578125" style="45" customWidth="1"/>
    <col min="9223" max="9223" width="15.5703125" style="45" customWidth="1"/>
    <col min="9224" max="9473" width="11.42578125" style="45"/>
    <col min="9474" max="9474" width="22.5703125" style="45" customWidth="1"/>
    <col min="9475" max="9475" width="14.7109375" style="45" customWidth="1"/>
    <col min="9476" max="9476" width="17.140625" style="45" customWidth="1"/>
    <col min="9477" max="9477" width="18.42578125" style="45" customWidth="1"/>
    <col min="9478" max="9478" width="15.42578125" style="45" customWidth="1"/>
    <col min="9479" max="9479" width="15.5703125" style="45" customWidth="1"/>
    <col min="9480" max="9729" width="11.42578125" style="45"/>
    <col min="9730" max="9730" width="22.5703125" style="45" customWidth="1"/>
    <col min="9731" max="9731" width="14.7109375" style="45" customWidth="1"/>
    <col min="9732" max="9732" width="17.140625" style="45" customWidth="1"/>
    <col min="9733" max="9733" width="18.42578125" style="45" customWidth="1"/>
    <col min="9734" max="9734" width="15.42578125" style="45" customWidth="1"/>
    <col min="9735" max="9735" width="15.5703125" style="45" customWidth="1"/>
    <col min="9736" max="9985" width="11.42578125" style="45"/>
    <col min="9986" max="9986" width="22.5703125" style="45" customWidth="1"/>
    <col min="9987" max="9987" width="14.7109375" style="45" customWidth="1"/>
    <col min="9988" max="9988" width="17.140625" style="45" customWidth="1"/>
    <col min="9989" max="9989" width="18.42578125" style="45" customWidth="1"/>
    <col min="9990" max="9990" width="15.42578125" style="45" customWidth="1"/>
    <col min="9991" max="9991" width="15.5703125" style="45" customWidth="1"/>
    <col min="9992" max="10241" width="11.42578125" style="45"/>
    <col min="10242" max="10242" width="22.5703125" style="45" customWidth="1"/>
    <col min="10243" max="10243" width="14.7109375" style="45" customWidth="1"/>
    <col min="10244" max="10244" width="17.140625" style="45" customWidth="1"/>
    <col min="10245" max="10245" width="18.42578125" style="45" customWidth="1"/>
    <col min="10246" max="10246" width="15.42578125" style="45" customWidth="1"/>
    <col min="10247" max="10247" width="15.5703125" style="45" customWidth="1"/>
    <col min="10248" max="10497" width="11.42578125" style="45"/>
    <col min="10498" max="10498" width="22.5703125" style="45" customWidth="1"/>
    <col min="10499" max="10499" width="14.7109375" style="45" customWidth="1"/>
    <col min="10500" max="10500" width="17.140625" style="45" customWidth="1"/>
    <col min="10501" max="10501" width="18.42578125" style="45" customWidth="1"/>
    <col min="10502" max="10502" width="15.42578125" style="45" customWidth="1"/>
    <col min="10503" max="10503" width="15.5703125" style="45" customWidth="1"/>
    <col min="10504" max="10753" width="11.42578125" style="45"/>
    <col min="10754" max="10754" width="22.5703125" style="45" customWidth="1"/>
    <col min="10755" max="10755" width="14.7109375" style="45" customWidth="1"/>
    <col min="10756" max="10756" width="17.140625" style="45" customWidth="1"/>
    <col min="10757" max="10757" width="18.42578125" style="45" customWidth="1"/>
    <col min="10758" max="10758" width="15.42578125" style="45" customWidth="1"/>
    <col min="10759" max="10759" width="15.5703125" style="45" customWidth="1"/>
    <col min="10760" max="11009" width="11.42578125" style="45"/>
    <col min="11010" max="11010" width="22.5703125" style="45" customWidth="1"/>
    <col min="11011" max="11011" width="14.7109375" style="45" customWidth="1"/>
    <col min="11012" max="11012" width="17.140625" style="45" customWidth="1"/>
    <col min="11013" max="11013" width="18.42578125" style="45" customWidth="1"/>
    <col min="11014" max="11014" width="15.42578125" style="45" customWidth="1"/>
    <col min="11015" max="11015" width="15.5703125" style="45" customWidth="1"/>
    <col min="11016" max="11265" width="11.42578125" style="45"/>
    <col min="11266" max="11266" width="22.5703125" style="45" customWidth="1"/>
    <col min="11267" max="11267" width="14.7109375" style="45" customWidth="1"/>
    <col min="11268" max="11268" width="17.140625" style="45" customWidth="1"/>
    <col min="11269" max="11269" width="18.42578125" style="45" customWidth="1"/>
    <col min="11270" max="11270" width="15.42578125" style="45" customWidth="1"/>
    <col min="11271" max="11271" width="15.5703125" style="45" customWidth="1"/>
    <col min="11272" max="11521" width="11.42578125" style="45"/>
    <col min="11522" max="11522" width="22.5703125" style="45" customWidth="1"/>
    <col min="11523" max="11523" width="14.7109375" style="45" customWidth="1"/>
    <col min="11524" max="11524" width="17.140625" style="45" customWidth="1"/>
    <col min="11525" max="11525" width="18.42578125" style="45" customWidth="1"/>
    <col min="11526" max="11526" width="15.42578125" style="45" customWidth="1"/>
    <col min="11527" max="11527" width="15.5703125" style="45" customWidth="1"/>
    <col min="11528" max="11777" width="11.42578125" style="45"/>
    <col min="11778" max="11778" width="22.5703125" style="45" customWidth="1"/>
    <col min="11779" max="11779" width="14.7109375" style="45" customWidth="1"/>
    <col min="11780" max="11780" width="17.140625" style="45" customWidth="1"/>
    <col min="11781" max="11781" width="18.42578125" style="45" customWidth="1"/>
    <col min="11782" max="11782" width="15.42578125" style="45" customWidth="1"/>
    <col min="11783" max="11783" width="15.5703125" style="45" customWidth="1"/>
    <col min="11784" max="12033" width="11.42578125" style="45"/>
    <col min="12034" max="12034" width="22.5703125" style="45" customWidth="1"/>
    <col min="12035" max="12035" width="14.7109375" style="45" customWidth="1"/>
    <col min="12036" max="12036" width="17.140625" style="45" customWidth="1"/>
    <col min="12037" max="12037" width="18.42578125" style="45" customWidth="1"/>
    <col min="12038" max="12038" width="15.42578125" style="45" customWidth="1"/>
    <col min="12039" max="12039" width="15.5703125" style="45" customWidth="1"/>
    <col min="12040" max="12289" width="11.42578125" style="45"/>
    <col min="12290" max="12290" width="22.5703125" style="45" customWidth="1"/>
    <col min="12291" max="12291" width="14.7109375" style="45" customWidth="1"/>
    <col min="12292" max="12292" width="17.140625" style="45" customWidth="1"/>
    <col min="12293" max="12293" width="18.42578125" style="45" customWidth="1"/>
    <col min="12294" max="12294" width="15.42578125" style="45" customWidth="1"/>
    <col min="12295" max="12295" width="15.5703125" style="45" customWidth="1"/>
    <col min="12296" max="12545" width="11.42578125" style="45"/>
    <col min="12546" max="12546" width="22.5703125" style="45" customWidth="1"/>
    <col min="12547" max="12547" width="14.7109375" style="45" customWidth="1"/>
    <col min="12548" max="12548" width="17.140625" style="45" customWidth="1"/>
    <col min="12549" max="12549" width="18.42578125" style="45" customWidth="1"/>
    <col min="12550" max="12550" width="15.42578125" style="45" customWidth="1"/>
    <col min="12551" max="12551" width="15.5703125" style="45" customWidth="1"/>
    <col min="12552" max="12801" width="11.42578125" style="45"/>
    <col min="12802" max="12802" width="22.5703125" style="45" customWidth="1"/>
    <col min="12803" max="12803" width="14.7109375" style="45" customWidth="1"/>
    <col min="12804" max="12804" width="17.140625" style="45" customWidth="1"/>
    <col min="12805" max="12805" width="18.42578125" style="45" customWidth="1"/>
    <col min="12806" max="12806" width="15.42578125" style="45" customWidth="1"/>
    <col min="12807" max="12807" width="15.5703125" style="45" customWidth="1"/>
    <col min="12808" max="13057" width="11.42578125" style="45"/>
    <col min="13058" max="13058" width="22.5703125" style="45" customWidth="1"/>
    <col min="13059" max="13059" width="14.7109375" style="45" customWidth="1"/>
    <col min="13060" max="13060" width="17.140625" style="45" customWidth="1"/>
    <col min="13061" max="13061" width="18.42578125" style="45" customWidth="1"/>
    <col min="13062" max="13062" width="15.42578125" style="45" customWidth="1"/>
    <col min="13063" max="13063" width="15.5703125" style="45" customWidth="1"/>
    <col min="13064" max="13313" width="11.42578125" style="45"/>
    <col min="13314" max="13314" width="22.5703125" style="45" customWidth="1"/>
    <col min="13315" max="13315" width="14.7109375" style="45" customWidth="1"/>
    <col min="13316" max="13316" width="17.140625" style="45" customWidth="1"/>
    <col min="13317" max="13317" width="18.42578125" style="45" customWidth="1"/>
    <col min="13318" max="13318" width="15.42578125" style="45" customWidth="1"/>
    <col min="13319" max="13319" width="15.5703125" style="45" customWidth="1"/>
    <col min="13320" max="13569" width="11.42578125" style="45"/>
    <col min="13570" max="13570" width="22.5703125" style="45" customWidth="1"/>
    <col min="13571" max="13571" width="14.7109375" style="45" customWidth="1"/>
    <col min="13572" max="13572" width="17.140625" style="45" customWidth="1"/>
    <col min="13573" max="13573" width="18.42578125" style="45" customWidth="1"/>
    <col min="13574" max="13574" width="15.42578125" style="45" customWidth="1"/>
    <col min="13575" max="13575" width="15.5703125" style="45" customWidth="1"/>
    <col min="13576" max="13825" width="11.42578125" style="45"/>
    <col min="13826" max="13826" width="22.5703125" style="45" customWidth="1"/>
    <col min="13827" max="13827" width="14.7109375" style="45" customWidth="1"/>
    <col min="13828" max="13828" width="17.140625" style="45" customWidth="1"/>
    <col min="13829" max="13829" width="18.42578125" style="45" customWidth="1"/>
    <col min="13830" max="13830" width="15.42578125" style="45" customWidth="1"/>
    <col min="13831" max="13831" width="15.5703125" style="45" customWidth="1"/>
    <col min="13832" max="14081" width="11.42578125" style="45"/>
    <col min="14082" max="14082" width="22.5703125" style="45" customWidth="1"/>
    <col min="14083" max="14083" width="14.7109375" style="45" customWidth="1"/>
    <col min="14084" max="14084" width="17.140625" style="45" customWidth="1"/>
    <col min="14085" max="14085" width="18.42578125" style="45" customWidth="1"/>
    <col min="14086" max="14086" width="15.42578125" style="45" customWidth="1"/>
    <col min="14087" max="14087" width="15.5703125" style="45" customWidth="1"/>
    <col min="14088" max="14337" width="11.42578125" style="45"/>
    <col min="14338" max="14338" width="22.5703125" style="45" customWidth="1"/>
    <col min="14339" max="14339" width="14.7109375" style="45" customWidth="1"/>
    <col min="14340" max="14340" width="17.140625" style="45" customWidth="1"/>
    <col min="14341" max="14341" width="18.42578125" style="45" customWidth="1"/>
    <col min="14342" max="14342" width="15.42578125" style="45" customWidth="1"/>
    <col min="14343" max="14343" width="15.5703125" style="45" customWidth="1"/>
    <col min="14344" max="14593" width="11.42578125" style="45"/>
    <col min="14594" max="14594" width="22.5703125" style="45" customWidth="1"/>
    <col min="14595" max="14595" width="14.7109375" style="45" customWidth="1"/>
    <col min="14596" max="14596" width="17.140625" style="45" customWidth="1"/>
    <col min="14597" max="14597" width="18.42578125" style="45" customWidth="1"/>
    <col min="14598" max="14598" width="15.42578125" style="45" customWidth="1"/>
    <col min="14599" max="14599" width="15.5703125" style="45" customWidth="1"/>
    <col min="14600" max="14849" width="11.42578125" style="45"/>
    <col min="14850" max="14850" width="22.5703125" style="45" customWidth="1"/>
    <col min="14851" max="14851" width="14.7109375" style="45" customWidth="1"/>
    <col min="14852" max="14852" width="17.140625" style="45" customWidth="1"/>
    <col min="14853" max="14853" width="18.42578125" style="45" customWidth="1"/>
    <col min="14854" max="14854" width="15.42578125" style="45" customWidth="1"/>
    <col min="14855" max="14855" width="15.5703125" style="45" customWidth="1"/>
    <col min="14856" max="15105" width="11.42578125" style="45"/>
    <col min="15106" max="15106" width="22.5703125" style="45" customWidth="1"/>
    <col min="15107" max="15107" width="14.7109375" style="45" customWidth="1"/>
    <col min="15108" max="15108" width="17.140625" style="45" customWidth="1"/>
    <col min="15109" max="15109" width="18.42578125" style="45" customWidth="1"/>
    <col min="15110" max="15110" width="15.42578125" style="45" customWidth="1"/>
    <col min="15111" max="15111" width="15.5703125" style="45" customWidth="1"/>
    <col min="15112" max="15361" width="11.42578125" style="45"/>
    <col min="15362" max="15362" width="22.5703125" style="45" customWidth="1"/>
    <col min="15363" max="15363" width="14.7109375" style="45" customWidth="1"/>
    <col min="15364" max="15364" width="17.140625" style="45" customWidth="1"/>
    <col min="15365" max="15365" width="18.42578125" style="45" customWidth="1"/>
    <col min="15366" max="15366" width="15.42578125" style="45" customWidth="1"/>
    <col min="15367" max="15367" width="15.5703125" style="45" customWidth="1"/>
    <col min="15368" max="15617" width="11.42578125" style="45"/>
    <col min="15618" max="15618" width="22.5703125" style="45" customWidth="1"/>
    <col min="15619" max="15619" width="14.7109375" style="45" customWidth="1"/>
    <col min="15620" max="15620" width="17.140625" style="45" customWidth="1"/>
    <col min="15621" max="15621" width="18.42578125" style="45" customWidth="1"/>
    <col min="15622" max="15622" width="15.42578125" style="45" customWidth="1"/>
    <col min="15623" max="15623" width="15.5703125" style="45" customWidth="1"/>
    <col min="15624" max="15873" width="11.42578125" style="45"/>
    <col min="15874" max="15874" width="22.5703125" style="45" customWidth="1"/>
    <col min="15875" max="15875" width="14.7109375" style="45" customWidth="1"/>
    <col min="15876" max="15876" width="17.140625" style="45" customWidth="1"/>
    <col min="15877" max="15877" width="18.42578125" style="45" customWidth="1"/>
    <col min="15878" max="15878" width="15.42578125" style="45" customWidth="1"/>
    <col min="15879" max="15879" width="15.5703125" style="45" customWidth="1"/>
    <col min="15880" max="16129" width="11.42578125" style="45"/>
    <col min="16130" max="16130" width="22.5703125" style="45" customWidth="1"/>
    <col min="16131" max="16131" width="14.7109375" style="45" customWidth="1"/>
    <col min="16132" max="16132" width="17.140625" style="45" customWidth="1"/>
    <col min="16133" max="16133" width="18.42578125" style="45" customWidth="1"/>
    <col min="16134" max="16134" width="15.42578125" style="45" customWidth="1"/>
    <col min="16135" max="16135" width="15.5703125" style="45" customWidth="1"/>
    <col min="16136" max="16384" width="11.42578125" style="45"/>
  </cols>
  <sheetData>
    <row r="8" spans="2:7" ht="8.25" customHeight="1" thickBot="1"/>
    <row r="9" spans="2:7" ht="30" customHeight="1" thickBot="1">
      <c r="B9" s="328" t="s">
        <v>185</v>
      </c>
      <c r="C9" s="332"/>
      <c r="D9" s="332"/>
      <c r="E9" s="332"/>
      <c r="F9" s="332"/>
      <c r="G9" s="333"/>
    </row>
    <row r="10" spans="2:7">
      <c r="B10" s="86"/>
      <c r="C10" s="86"/>
      <c r="D10" s="86"/>
      <c r="E10" s="86"/>
      <c r="F10" s="86"/>
      <c r="G10" s="86"/>
    </row>
    <row r="11" spans="2:7" ht="30" customHeight="1">
      <c r="B11" s="87" t="s">
        <v>39</v>
      </c>
      <c r="C11" s="87" t="s">
        <v>1</v>
      </c>
      <c r="D11" s="87" t="s">
        <v>2</v>
      </c>
      <c r="E11" s="87" t="s">
        <v>3</v>
      </c>
      <c r="F11" s="87" t="s">
        <v>40</v>
      </c>
      <c r="G11" s="88" t="s">
        <v>16</v>
      </c>
    </row>
    <row r="12" spans="2:7" ht="27.95" customHeight="1">
      <c r="B12" s="89" t="s">
        <v>41</v>
      </c>
      <c r="C12" s="85">
        <v>10</v>
      </c>
      <c r="D12" s="85">
        <v>0</v>
      </c>
      <c r="E12" s="85">
        <v>0</v>
      </c>
      <c r="F12" s="85">
        <v>0</v>
      </c>
      <c r="G12" s="191">
        <f t="shared" ref="G12:G35" si="0">SUM(C12:F12)</f>
        <v>10</v>
      </c>
    </row>
    <row r="13" spans="2:7" ht="27.95" customHeight="1">
      <c r="B13" s="89" t="s">
        <v>42</v>
      </c>
      <c r="C13" s="85">
        <v>6</v>
      </c>
      <c r="D13" s="85">
        <v>0</v>
      </c>
      <c r="E13" s="85">
        <v>0</v>
      </c>
      <c r="F13" s="85">
        <v>0</v>
      </c>
      <c r="G13" s="191">
        <f t="shared" si="0"/>
        <v>6</v>
      </c>
    </row>
    <row r="14" spans="2:7" ht="27.95" customHeight="1">
      <c r="B14" s="89" t="s">
        <v>43</v>
      </c>
      <c r="C14" s="85">
        <v>6</v>
      </c>
      <c r="D14" s="85">
        <v>0</v>
      </c>
      <c r="E14" s="85">
        <v>0</v>
      </c>
      <c r="F14" s="85">
        <v>0</v>
      </c>
      <c r="G14" s="191">
        <f t="shared" si="0"/>
        <v>6</v>
      </c>
    </row>
    <row r="15" spans="2:7" ht="27.95" customHeight="1">
      <c r="B15" s="89" t="s">
        <v>44</v>
      </c>
      <c r="C15" s="85">
        <v>6</v>
      </c>
      <c r="D15" s="85">
        <v>0</v>
      </c>
      <c r="E15" s="85">
        <v>0</v>
      </c>
      <c r="F15" s="85">
        <v>0</v>
      </c>
      <c r="G15" s="191">
        <f t="shared" si="0"/>
        <v>6</v>
      </c>
    </row>
    <row r="16" spans="2:7" ht="27.95" customHeight="1">
      <c r="B16" s="89" t="s">
        <v>45</v>
      </c>
      <c r="C16" s="85">
        <v>1</v>
      </c>
      <c r="D16" s="85">
        <v>0</v>
      </c>
      <c r="E16" s="85">
        <v>1</v>
      </c>
      <c r="F16" s="85">
        <v>0</v>
      </c>
      <c r="G16" s="191">
        <f t="shared" si="0"/>
        <v>2</v>
      </c>
    </row>
    <row r="17" spans="2:7" ht="27.95" customHeight="1">
      <c r="B17" s="89" t="s">
        <v>46</v>
      </c>
      <c r="C17" s="85">
        <v>4</v>
      </c>
      <c r="D17" s="85">
        <v>0</v>
      </c>
      <c r="E17" s="85">
        <v>0</v>
      </c>
      <c r="F17" s="85">
        <v>0</v>
      </c>
      <c r="G17" s="191">
        <f t="shared" si="0"/>
        <v>4</v>
      </c>
    </row>
    <row r="18" spans="2:7" ht="27.95" customHeight="1">
      <c r="B18" s="89" t="s">
        <v>47</v>
      </c>
      <c r="C18" s="85">
        <v>3</v>
      </c>
      <c r="D18" s="85">
        <v>0</v>
      </c>
      <c r="E18" s="85">
        <v>0</v>
      </c>
      <c r="F18" s="85">
        <v>0</v>
      </c>
      <c r="G18" s="191">
        <f t="shared" si="0"/>
        <v>3</v>
      </c>
    </row>
    <row r="19" spans="2:7" ht="27.95" customHeight="1">
      <c r="B19" s="89" t="s">
        <v>48</v>
      </c>
      <c r="C19" s="85">
        <v>6</v>
      </c>
      <c r="D19" s="85">
        <v>0</v>
      </c>
      <c r="E19" s="85">
        <v>1</v>
      </c>
      <c r="F19" s="85">
        <v>0</v>
      </c>
      <c r="G19" s="191">
        <f t="shared" si="0"/>
        <v>7</v>
      </c>
    </row>
    <row r="20" spans="2:7" ht="27.95" customHeight="1">
      <c r="B20" s="89" t="s">
        <v>49</v>
      </c>
      <c r="C20" s="85">
        <v>13</v>
      </c>
      <c r="D20" s="85">
        <v>0</v>
      </c>
      <c r="E20" s="85">
        <v>0</v>
      </c>
      <c r="F20" s="85">
        <v>0</v>
      </c>
      <c r="G20" s="191">
        <f t="shared" si="0"/>
        <v>13</v>
      </c>
    </row>
    <row r="21" spans="2:7" ht="27.95" customHeight="1">
      <c r="B21" s="89" t="s">
        <v>50</v>
      </c>
      <c r="C21" s="85">
        <v>29</v>
      </c>
      <c r="D21" s="85">
        <v>2</v>
      </c>
      <c r="E21" s="85">
        <v>1</v>
      </c>
      <c r="F21" s="85">
        <v>0</v>
      </c>
      <c r="G21" s="188">
        <f t="shared" si="0"/>
        <v>32</v>
      </c>
    </row>
    <row r="22" spans="2:7" ht="27.95" customHeight="1">
      <c r="B22" s="89" t="s">
        <v>51</v>
      </c>
      <c r="C22" s="85">
        <v>13</v>
      </c>
      <c r="D22" s="85">
        <v>1</v>
      </c>
      <c r="E22" s="85">
        <v>0</v>
      </c>
      <c r="F22" s="85">
        <v>0</v>
      </c>
      <c r="G22" s="191">
        <f t="shared" si="0"/>
        <v>14</v>
      </c>
    </row>
    <row r="23" spans="2:7" ht="27.95" customHeight="1">
      <c r="B23" s="89" t="s">
        <v>52</v>
      </c>
      <c r="C23" s="85">
        <v>12</v>
      </c>
      <c r="D23" s="85">
        <v>0</v>
      </c>
      <c r="E23" s="85">
        <v>0</v>
      </c>
      <c r="F23" s="85">
        <v>0</v>
      </c>
      <c r="G23" s="191">
        <f t="shared" si="0"/>
        <v>12</v>
      </c>
    </row>
    <row r="24" spans="2:7" ht="27.95" customHeight="1">
      <c r="B24" s="89" t="s">
        <v>53</v>
      </c>
      <c r="C24" s="85">
        <v>15</v>
      </c>
      <c r="D24" s="85">
        <v>0</v>
      </c>
      <c r="E24" s="85">
        <v>0</v>
      </c>
      <c r="F24" s="85">
        <v>0</v>
      </c>
      <c r="G24" s="191">
        <f t="shared" si="0"/>
        <v>15</v>
      </c>
    </row>
    <row r="25" spans="2:7" ht="27.95" customHeight="1">
      <c r="B25" s="89" t="s">
        <v>54</v>
      </c>
      <c r="C25" s="85">
        <v>16</v>
      </c>
      <c r="D25" s="85">
        <v>2</v>
      </c>
      <c r="E25" s="85">
        <v>0</v>
      </c>
      <c r="F25" s="85">
        <v>0</v>
      </c>
      <c r="G25" s="188">
        <f t="shared" si="0"/>
        <v>18</v>
      </c>
    </row>
    <row r="26" spans="2:7" ht="27.95" customHeight="1">
      <c r="B26" s="89" t="s">
        <v>55</v>
      </c>
      <c r="C26" s="85">
        <v>22</v>
      </c>
      <c r="D26" s="85">
        <v>1</v>
      </c>
      <c r="E26" s="85">
        <v>2</v>
      </c>
      <c r="F26" s="85">
        <v>0</v>
      </c>
      <c r="G26" s="188">
        <f t="shared" si="0"/>
        <v>25</v>
      </c>
    </row>
    <row r="27" spans="2:7" ht="27.95" customHeight="1">
      <c r="B27" s="89" t="s">
        <v>56</v>
      </c>
      <c r="C27" s="85">
        <v>20</v>
      </c>
      <c r="D27" s="85">
        <v>2</v>
      </c>
      <c r="E27" s="85">
        <v>0</v>
      </c>
      <c r="F27" s="85">
        <v>0</v>
      </c>
      <c r="G27" s="191">
        <f t="shared" si="0"/>
        <v>22</v>
      </c>
    </row>
    <row r="28" spans="2:7" ht="27.95" customHeight="1">
      <c r="B28" s="89" t="s">
        <v>57</v>
      </c>
      <c r="C28" s="85">
        <v>19</v>
      </c>
      <c r="D28" s="85">
        <v>0</v>
      </c>
      <c r="E28" s="85">
        <v>0</v>
      </c>
      <c r="F28" s="85">
        <v>0</v>
      </c>
      <c r="G28" s="191">
        <f t="shared" si="0"/>
        <v>19</v>
      </c>
    </row>
    <row r="29" spans="2:7" ht="27.95" customHeight="1">
      <c r="B29" s="89" t="s">
        <v>58</v>
      </c>
      <c r="C29" s="85">
        <v>18</v>
      </c>
      <c r="D29" s="85">
        <v>0</v>
      </c>
      <c r="E29" s="85">
        <v>0</v>
      </c>
      <c r="F29" s="85">
        <v>0</v>
      </c>
      <c r="G29" s="188">
        <f t="shared" si="0"/>
        <v>18</v>
      </c>
    </row>
    <row r="30" spans="2:7" ht="27.95" customHeight="1">
      <c r="B30" s="89" t="s">
        <v>59</v>
      </c>
      <c r="C30" s="85">
        <v>17</v>
      </c>
      <c r="D30" s="85">
        <v>0</v>
      </c>
      <c r="E30" s="85">
        <v>1</v>
      </c>
      <c r="F30" s="85">
        <v>0</v>
      </c>
      <c r="G30" s="191">
        <f t="shared" si="0"/>
        <v>18</v>
      </c>
    </row>
    <row r="31" spans="2:7" ht="27.95" customHeight="1">
      <c r="B31" s="89" t="s">
        <v>60</v>
      </c>
      <c r="C31" s="85">
        <v>25</v>
      </c>
      <c r="D31" s="85">
        <v>0</v>
      </c>
      <c r="E31" s="85">
        <v>1</v>
      </c>
      <c r="F31" s="85">
        <v>0</v>
      </c>
      <c r="G31" s="191">
        <f t="shared" si="0"/>
        <v>26</v>
      </c>
    </row>
    <row r="32" spans="2:7" ht="27.95" customHeight="1">
      <c r="B32" s="89" t="s">
        <v>61</v>
      </c>
      <c r="C32" s="85">
        <v>18</v>
      </c>
      <c r="D32" s="85">
        <v>1</v>
      </c>
      <c r="E32" s="85">
        <v>0</v>
      </c>
      <c r="F32" s="85">
        <v>0</v>
      </c>
      <c r="G32" s="188">
        <f t="shared" si="0"/>
        <v>19</v>
      </c>
    </row>
    <row r="33" spans="2:7" ht="27.95" customHeight="1">
      <c r="B33" s="89" t="s">
        <v>62</v>
      </c>
      <c r="C33" s="85">
        <v>9</v>
      </c>
      <c r="D33" s="85">
        <v>2</v>
      </c>
      <c r="E33" s="85">
        <v>0</v>
      </c>
      <c r="F33" s="85">
        <v>0</v>
      </c>
      <c r="G33" s="191">
        <f t="shared" si="0"/>
        <v>11</v>
      </c>
    </row>
    <row r="34" spans="2:7" ht="27.95" customHeight="1">
      <c r="B34" s="89" t="s">
        <v>63</v>
      </c>
      <c r="C34" s="85">
        <v>13</v>
      </c>
      <c r="D34" s="85">
        <v>1</v>
      </c>
      <c r="E34" s="85">
        <v>0</v>
      </c>
      <c r="F34" s="85">
        <v>0</v>
      </c>
      <c r="G34" s="191">
        <f t="shared" si="0"/>
        <v>14</v>
      </c>
    </row>
    <row r="35" spans="2:7" ht="27.95" customHeight="1">
      <c r="B35" s="90" t="s">
        <v>64</v>
      </c>
      <c r="C35" s="85">
        <v>7</v>
      </c>
      <c r="D35" s="85">
        <v>0</v>
      </c>
      <c r="E35" s="85">
        <v>0</v>
      </c>
      <c r="F35" s="85">
        <v>0</v>
      </c>
      <c r="G35" s="191">
        <f t="shared" si="0"/>
        <v>7</v>
      </c>
    </row>
    <row r="36" spans="2:7" s="96" customFormat="1" ht="5.25" customHeight="1" thickBot="1">
      <c r="B36" s="82"/>
      <c r="C36" s="83"/>
      <c r="D36" s="83"/>
      <c r="E36" s="83"/>
      <c r="F36" s="83"/>
      <c r="G36" s="84" t="s">
        <v>65</v>
      </c>
    </row>
    <row r="37" spans="2:7" ht="27.95" customHeight="1" thickTop="1">
      <c r="B37" s="91" t="s">
        <v>5</v>
      </c>
      <c r="C37" s="92">
        <f>SUM(C12:C36)</f>
        <v>308</v>
      </c>
      <c r="D37" s="92">
        <f>SUM(D12:D36)</f>
        <v>12</v>
      </c>
      <c r="E37" s="92">
        <f>SUM(E12:E36)</f>
        <v>7</v>
      </c>
      <c r="F37" s="92">
        <f>SUM(F12:F35)</f>
        <v>0</v>
      </c>
      <c r="G37" s="93">
        <f>SUM(C37:F37)</f>
        <v>327</v>
      </c>
    </row>
    <row r="38" spans="2:7" ht="27.95" customHeight="1">
      <c r="B38" s="54"/>
      <c r="C38" s="55"/>
      <c r="D38" s="55"/>
      <c r="E38" s="55"/>
      <c r="F38" s="55"/>
      <c r="G38" s="57"/>
    </row>
    <row r="39" spans="2:7" ht="27.95" customHeight="1">
      <c r="B39" s="56"/>
      <c r="C39" s="57"/>
      <c r="D39" s="57"/>
      <c r="E39" s="57"/>
      <c r="F39" s="57"/>
      <c r="G39" s="57"/>
    </row>
    <row r="40" spans="2:7" ht="8.25" customHeight="1">
      <c r="B40" s="54"/>
      <c r="C40" s="54"/>
      <c r="D40" s="54"/>
      <c r="E40" s="55"/>
      <c r="F40" s="55"/>
      <c r="G40" s="57"/>
    </row>
    <row r="41" spans="2:7" ht="23.25" customHeight="1">
      <c r="B41" s="56"/>
      <c r="C41" s="57"/>
      <c r="D41" s="57"/>
      <c r="E41" s="57"/>
      <c r="F41" s="57"/>
      <c r="G41" s="57"/>
    </row>
    <row r="42" spans="2:7" ht="30.95" customHeight="1">
      <c r="B42" s="56"/>
      <c r="C42" s="57"/>
      <c r="D42" s="57"/>
      <c r="E42" s="57"/>
      <c r="F42" s="57"/>
      <c r="G42" s="57"/>
    </row>
    <row r="43" spans="2:7" ht="30.95" customHeight="1">
      <c r="B43" s="58"/>
      <c r="C43" s="57"/>
      <c r="D43" s="57"/>
      <c r="E43" s="57"/>
      <c r="F43" s="57"/>
      <c r="G43" s="57"/>
    </row>
    <row r="44" spans="2:7" ht="30.95" customHeight="1">
      <c r="B44" s="59"/>
      <c r="C44" s="59"/>
      <c r="D44" s="59"/>
      <c r="E44" s="59"/>
      <c r="F44" s="59"/>
      <c r="G44" s="57"/>
    </row>
    <row r="45" spans="2:7" ht="30.95" customHeight="1">
      <c r="B45" s="59"/>
      <c r="C45" s="59"/>
      <c r="D45" s="59"/>
      <c r="E45" s="59"/>
      <c r="F45" s="59"/>
      <c r="G45" s="57"/>
    </row>
    <row r="46" spans="2:7" ht="30.95" customHeight="1">
      <c r="B46" s="60"/>
      <c r="C46" s="60"/>
      <c r="D46" s="60"/>
      <c r="E46" s="60"/>
      <c r="F46" s="60"/>
      <c r="G46" s="57"/>
    </row>
    <row r="47" spans="2:7" ht="30.95" customHeight="1">
      <c r="B47" s="61"/>
      <c r="C47" s="61"/>
      <c r="D47" s="61"/>
      <c r="E47" s="61"/>
      <c r="F47" s="61"/>
      <c r="G47" s="57"/>
    </row>
    <row r="48" spans="2:7" ht="30.95" customHeight="1">
      <c r="B48" s="62"/>
      <c r="C48" s="62"/>
      <c r="D48" s="62"/>
      <c r="E48" s="62"/>
      <c r="F48" s="62"/>
      <c r="G48" s="57"/>
    </row>
    <row r="49" spans="2:7" ht="30.95" customHeight="1">
      <c r="B49" s="56"/>
      <c r="C49" s="57"/>
      <c r="D49" s="57"/>
      <c r="E49" s="57"/>
      <c r="F49" s="57"/>
      <c r="G49" s="57"/>
    </row>
    <row r="50" spans="2:7" ht="30.95" customHeight="1">
      <c r="B50" s="56"/>
      <c r="C50" s="57"/>
      <c r="D50" s="57"/>
      <c r="E50" s="57"/>
      <c r="F50" s="57"/>
      <c r="G50" s="57"/>
    </row>
    <row r="51" spans="2:7" ht="30.95" customHeight="1">
      <c r="B51" s="56"/>
      <c r="C51" s="57"/>
      <c r="D51" s="57"/>
      <c r="E51" s="57"/>
      <c r="F51" s="57"/>
      <c r="G51" s="57"/>
    </row>
    <row r="52" spans="2:7" ht="30.95" customHeight="1">
      <c r="B52" s="56"/>
      <c r="C52" s="57"/>
      <c r="D52" s="57"/>
      <c r="E52" s="57"/>
      <c r="F52" s="57"/>
      <c r="G52" s="57"/>
    </row>
    <row r="53" spans="2:7" ht="30.95" customHeight="1">
      <c r="B53" s="56"/>
      <c r="C53" s="57"/>
      <c r="D53" s="57"/>
      <c r="E53" s="57"/>
      <c r="F53" s="57"/>
      <c r="G53" s="57"/>
    </row>
    <row r="54" spans="2:7" ht="30.95" customHeight="1">
      <c r="B54" s="63"/>
      <c r="C54" s="55"/>
      <c r="D54" s="55"/>
      <c r="E54" s="55"/>
      <c r="F54" s="55"/>
      <c r="G54" s="57"/>
    </row>
    <row r="55" spans="2:7" ht="30.95" customHeight="1">
      <c r="B55" s="56"/>
      <c r="C55" s="57"/>
      <c r="D55" s="57"/>
      <c r="E55" s="57"/>
      <c r="F55" s="57"/>
      <c r="G55" s="57"/>
    </row>
    <row r="56" spans="2:7" ht="30.95" customHeight="1">
      <c r="B56" s="56"/>
      <c r="C56" s="57"/>
      <c r="D56" s="57"/>
      <c r="E56" s="57"/>
      <c r="F56" s="57"/>
      <c r="G56" s="57"/>
    </row>
    <row r="57" spans="2:7" ht="30.95" customHeight="1">
      <c r="B57" s="58"/>
      <c r="C57" s="57"/>
      <c r="D57" s="57"/>
      <c r="E57" s="57"/>
      <c r="F57" s="57"/>
      <c r="G57" s="57"/>
    </row>
    <row r="58" spans="2:7" ht="15">
      <c r="B58" s="94"/>
      <c r="C58" s="94"/>
      <c r="D58" s="94"/>
      <c r="E58" s="94"/>
      <c r="F58" s="94"/>
      <c r="G58" s="57"/>
    </row>
    <row r="59" spans="2:7" ht="15">
      <c r="B59" s="94"/>
      <c r="C59" s="94"/>
      <c r="D59" s="94"/>
      <c r="E59" s="94"/>
      <c r="F59" s="94"/>
      <c r="G59" s="57"/>
    </row>
    <row r="60" spans="2:7" ht="15">
      <c r="B60" s="94"/>
      <c r="C60" s="94"/>
      <c r="D60" s="94"/>
      <c r="E60" s="94"/>
      <c r="F60" s="94"/>
      <c r="G60" s="57"/>
    </row>
    <row r="61" spans="2:7" ht="15">
      <c r="B61" s="94"/>
      <c r="C61" s="94"/>
      <c r="D61" s="94"/>
      <c r="E61" s="94"/>
      <c r="F61" s="94"/>
      <c r="G61" s="57"/>
    </row>
    <row r="62" spans="2:7" ht="15">
      <c r="B62" s="94"/>
      <c r="C62" s="94"/>
      <c r="D62" s="94"/>
      <c r="E62" s="94"/>
      <c r="F62" s="94"/>
      <c r="G62" s="57"/>
    </row>
    <row r="63" spans="2:7" ht="15">
      <c r="B63" s="94"/>
      <c r="C63" s="94"/>
      <c r="D63" s="94"/>
      <c r="E63" s="94"/>
      <c r="F63" s="94"/>
      <c r="G63" s="57"/>
    </row>
    <row r="64" spans="2:7" ht="15">
      <c r="B64" s="94"/>
      <c r="C64" s="94"/>
      <c r="D64" s="94"/>
      <c r="E64" s="94"/>
      <c r="F64" s="94"/>
      <c r="G64" s="57"/>
    </row>
    <row r="65" spans="2:7" ht="15">
      <c r="B65" s="94"/>
      <c r="C65" s="94"/>
      <c r="D65" s="94"/>
      <c r="E65" s="94"/>
      <c r="F65" s="94"/>
      <c r="G65" s="57"/>
    </row>
    <row r="66" spans="2:7" ht="15">
      <c r="B66" s="94"/>
      <c r="C66" s="94"/>
      <c r="D66" s="94"/>
      <c r="E66" s="94"/>
      <c r="F66" s="94"/>
      <c r="G66" s="57"/>
    </row>
    <row r="67" spans="2:7" ht="15">
      <c r="B67" s="94"/>
      <c r="C67" s="94"/>
      <c r="D67" s="94"/>
      <c r="E67" s="94"/>
      <c r="F67" s="94"/>
      <c r="G67" s="57"/>
    </row>
    <row r="68" spans="2:7" ht="15">
      <c r="B68" s="94"/>
      <c r="C68" s="94"/>
      <c r="D68" s="94"/>
      <c r="E68" s="94"/>
      <c r="F68" s="94"/>
      <c r="G68" s="57"/>
    </row>
    <row r="69" spans="2:7" ht="15">
      <c r="B69" s="94"/>
      <c r="C69" s="94"/>
      <c r="D69" s="94"/>
      <c r="E69" s="94"/>
      <c r="F69" s="94"/>
      <c r="G69" s="57"/>
    </row>
    <row r="70" spans="2:7" ht="15">
      <c r="B70" s="94"/>
      <c r="C70" s="94"/>
      <c r="D70" s="94"/>
      <c r="E70" s="94"/>
      <c r="F70" s="94"/>
      <c r="G70" s="57"/>
    </row>
    <row r="71" spans="2:7" ht="15">
      <c r="B71" s="94"/>
      <c r="C71" s="94"/>
      <c r="D71" s="94"/>
      <c r="E71" s="94"/>
      <c r="F71" s="94"/>
      <c r="G71" s="57"/>
    </row>
    <row r="72" spans="2:7" ht="15">
      <c r="B72" s="94"/>
      <c r="C72" s="94"/>
      <c r="D72" s="94"/>
      <c r="E72" s="94"/>
      <c r="F72" s="94"/>
      <c r="G72" s="57"/>
    </row>
    <row r="73" spans="2:7" ht="15">
      <c r="B73" s="94"/>
      <c r="C73" s="94"/>
      <c r="D73" s="94"/>
      <c r="E73" s="94"/>
      <c r="F73" s="94"/>
      <c r="G73" s="57"/>
    </row>
    <row r="74" spans="2:7" ht="15">
      <c r="B74" s="94"/>
      <c r="C74" s="94"/>
      <c r="D74" s="94"/>
      <c r="E74" s="94"/>
      <c r="F74" s="94"/>
      <c r="G74" s="57"/>
    </row>
    <row r="75" spans="2:7" ht="15">
      <c r="B75" s="94"/>
      <c r="C75" s="94"/>
      <c r="D75" s="94"/>
      <c r="E75" s="94"/>
      <c r="F75" s="94"/>
      <c r="G75" s="57"/>
    </row>
    <row r="76" spans="2:7" ht="15">
      <c r="B76" s="94"/>
      <c r="C76" s="94"/>
      <c r="D76" s="94"/>
      <c r="E76" s="94"/>
      <c r="F76" s="94"/>
      <c r="G76" s="57"/>
    </row>
    <row r="77" spans="2:7" ht="15">
      <c r="B77" s="94"/>
      <c r="C77" s="94"/>
      <c r="D77" s="94"/>
      <c r="E77" s="94"/>
      <c r="F77" s="94"/>
      <c r="G77" s="57"/>
    </row>
    <row r="78" spans="2:7" ht="15">
      <c r="B78" s="94"/>
      <c r="C78" s="94"/>
      <c r="D78" s="94"/>
      <c r="E78" s="94"/>
      <c r="F78" s="94"/>
      <c r="G78" s="57"/>
    </row>
    <row r="79" spans="2:7" ht="15">
      <c r="B79" s="94"/>
      <c r="C79" s="94"/>
      <c r="D79" s="94"/>
      <c r="E79" s="94"/>
      <c r="F79" s="94"/>
      <c r="G79" s="57"/>
    </row>
    <row r="80" spans="2:7" ht="15">
      <c r="B80" s="94"/>
      <c r="C80" s="94"/>
      <c r="D80" s="94"/>
      <c r="E80" s="94"/>
      <c r="F80" s="94"/>
      <c r="G80" s="57"/>
    </row>
    <row r="81" spans="2:7" ht="15">
      <c r="B81" s="94"/>
      <c r="C81" s="94"/>
      <c r="D81" s="94"/>
      <c r="E81" s="94"/>
      <c r="F81" s="94"/>
      <c r="G81" s="57"/>
    </row>
    <row r="82" spans="2:7" ht="15">
      <c r="B82" s="94"/>
      <c r="C82" s="94"/>
      <c r="D82" s="94"/>
      <c r="E82" s="94"/>
      <c r="F82" s="94"/>
      <c r="G82" s="57"/>
    </row>
    <row r="83" spans="2:7" ht="15">
      <c r="B83" s="94"/>
      <c r="C83" s="94"/>
      <c r="D83" s="94"/>
      <c r="E83" s="94"/>
      <c r="F83" s="94"/>
      <c r="G83" s="57"/>
    </row>
    <row r="84" spans="2:7" ht="15">
      <c r="B84" s="94"/>
      <c r="C84" s="94"/>
      <c r="D84" s="94"/>
      <c r="E84" s="94"/>
      <c r="F84" s="94"/>
      <c r="G84" s="57"/>
    </row>
    <row r="85" spans="2:7" ht="15">
      <c r="B85" s="94"/>
      <c r="C85" s="94"/>
      <c r="D85" s="94"/>
      <c r="E85" s="94"/>
      <c r="F85" s="94"/>
      <c r="G85" s="57"/>
    </row>
    <row r="86" spans="2:7" ht="15.75">
      <c r="B86" s="94"/>
      <c r="C86" s="94"/>
      <c r="D86" s="94"/>
      <c r="E86" s="94"/>
      <c r="F86" s="94"/>
      <c r="G86" s="95"/>
    </row>
    <row r="87" spans="2:7" ht="15.75">
      <c r="B87" s="94"/>
      <c r="C87" s="94"/>
      <c r="D87" s="94"/>
      <c r="E87" s="94"/>
      <c r="F87" s="94"/>
      <c r="G87" s="55"/>
    </row>
    <row r="88" spans="2:7" ht="15">
      <c r="B88" s="94"/>
      <c r="C88" s="94"/>
      <c r="D88" s="94"/>
      <c r="E88" s="94"/>
      <c r="F88" s="94"/>
      <c r="G88" s="57"/>
    </row>
    <row r="89" spans="2:7" ht="15.75">
      <c r="B89" s="94"/>
      <c r="C89" s="94"/>
      <c r="D89" s="94"/>
      <c r="E89" s="94"/>
      <c r="F89" s="94"/>
      <c r="G89" s="55"/>
    </row>
    <row r="90" spans="2:7" ht="15">
      <c r="B90" s="94"/>
      <c r="C90" s="94"/>
      <c r="D90" s="94"/>
      <c r="E90" s="94"/>
      <c r="F90" s="94"/>
      <c r="G90" s="57"/>
    </row>
    <row r="91" spans="2:7" ht="15">
      <c r="B91" s="94"/>
      <c r="C91" s="94"/>
      <c r="D91" s="94"/>
      <c r="E91" s="94"/>
      <c r="F91" s="94"/>
      <c r="G91" s="57"/>
    </row>
    <row r="92" spans="2:7" ht="15">
      <c r="B92" s="94"/>
      <c r="C92" s="94"/>
      <c r="D92" s="94"/>
      <c r="E92" s="94"/>
      <c r="F92" s="94"/>
      <c r="G92" s="57"/>
    </row>
    <row r="93" spans="2:7">
      <c r="B93" s="94"/>
      <c r="C93" s="94"/>
      <c r="D93" s="94"/>
      <c r="E93" s="94"/>
      <c r="F93" s="94"/>
      <c r="G93" s="59"/>
    </row>
    <row r="94" spans="2:7">
      <c r="B94" s="94"/>
      <c r="C94" s="94"/>
      <c r="D94" s="94"/>
      <c r="E94" s="94"/>
      <c r="F94" s="94"/>
      <c r="G94" s="59"/>
    </row>
    <row r="95" spans="2:7" ht="15.75">
      <c r="B95" s="94"/>
      <c r="C95" s="94"/>
      <c r="D95" s="94"/>
      <c r="E95" s="94"/>
      <c r="F95" s="94"/>
      <c r="G95" s="60"/>
    </row>
    <row r="96" spans="2:7">
      <c r="B96" s="94"/>
      <c r="C96" s="94"/>
      <c r="D96" s="94"/>
      <c r="E96" s="94"/>
      <c r="F96" s="94"/>
      <c r="G96" s="61"/>
    </row>
    <row r="97" spans="2:7" ht="15">
      <c r="B97" s="94"/>
      <c r="C97" s="94"/>
      <c r="D97" s="94"/>
      <c r="E97" s="94"/>
      <c r="F97" s="94"/>
      <c r="G97" s="62"/>
    </row>
    <row r="98" spans="2:7" ht="15">
      <c r="B98" s="94"/>
      <c r="C98" s="94"/>
      <c r="D98" s="94"/>
      <c r="E98" s="94"/>
      <c r="F98" s="94"/>
      <c r="G98" s="57"/>
    </row>
    <row r="99" spans="2:7" ht="15">
      <c r="G99" s="57"/>
    </row>
    <row r="100" spans="2:7" ht="15">
      <c r="G100" s="57"/>
    </row>
    <row r="101" spans="2:7" ht="15">
      <c r="G101" s="57"/>
    </row>
    <row r="102" spans="2:7" ht="15">
      <c r="G102" s="57"/>
    </row>
    <row r="103" spans="2:7" ht="15.75">
      <c r="G103" s="55"/>
    </row>
    <row r="104" spans="2:7" ht="15">
      <c r="G104" s="57"/>
    </row>
    <row r="105" spans="2:7" ht="15">
      <c r="G105" s="57"/>
    </row>
    <row r="106" spans="2:7" ht="15">
      <c r="G106" s="57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topLeftCell="A28" workbookViewId="0">
      <selection activeCell="I35" sqref="I35"/>
    </sheetView>
  </sheetViews>
  <sheetFormatPr baseColWidth="10" defaultRowHeight="12.75"/>
  <cols>
    <col min="1" max="1" width="2.5703125" style="45" customWidth="1"/>
    <col min="2" max="2" width="20.7109375" style="45" customWidth="1"/>
    <col min="3" max="3" width="15" style="45" customWidth="1"/>
    <col min="4" max="4" width="18.85546875" style="45" customWidth="1"/>
    <col min="5" max="5" width="19.42578125" style="45" customWidth="1"/>
    <col min="6" max="6" width="21.85546875" style="45" customWidth="1"/>
    <col min="7" max="7" width="15.5703125" style="45" customWidth="1"/>
    <col min="8" max="257" width="11.42578125" style="45"/>
    <col min="258" max="258" width="22.5703125" style="45" customWidth="1"/>
    <col min="259" max="259" width="14.7109375" style="45" customWidth="1"/>
    <col min="260" max="260" width="17.140625" style="45" customWidth="1"/>
    <col min="261" max="261" width="18.42578125" style="45" customWidth="1"/>
    <col min="262" max="262" width="15.42578125" style="45" customWidth="1"/>
    <col min="263" max="263" width="15.5703125" style="45" customWidth="1"/>
    <col min="264" max="513" width="11.42578125" style="45"/>
    <col min="514" max="514" width="22.5703125" style="45" customWidth="1"/>
    <col min="515" max="515" width="14.7109375" style="45" customWidth="1"/>
    <col min="516" max="516" width="17.140625" style="45" customWidth="1"/>
    <col min="517" max="517" width="18.42578125" style="45" customWidth="1"/>
    <col min="518" max="518" width="15.42578125" style="45" customWidth="1"/>
    <col min="519" max="519" width="15.5703125" style="45" customWidth="1"/>
    <col min="520" max="769" width="11.42578125" style="45"/>
    <col min="770" max="770" width="22.5703125" style="45" customWidth="1"/>
    <col min="771" max="771" width="14.7109375" style="45" customWidth="1"/>
    <col min="772" max="772" width="17.140625" style="45" customWidth="1"/>
    <col min="773" max="773" width="18.42578125" style="45" customWidth="1"/>
    <col min="774" max="774" width="15.42578125" style="45" customWidth="1"/>
    <col min="775" max="775" width="15.5703125" style="45" customWidth="1"/>
    <col min="776" max="1025" width="11.42578125" style="45"/>
    <col min="1026" max="1026" width="22.5703125" style="45" customWidth="1"/>
    <col min="1027" max="1027" width="14.7109375" style="45" customWidth="1"/>
    <col min="1028" max="1028" width="17.140625" style="45" customWidth="1"/>
    <col min="1029" max="1029" width="18.42578125" style="45" customWidth="1"/>
    <col min="1030" max="1030" width="15.42578125" style="45" customWidth="1"/>
    <col min="1031" max="1031" width="15.5703125" style="45" customWidth="1"/>
    <col min="1032" max="1281" width="11.42578125" style="45"/>
    <col min="1282" max="1282" width="22.5703125" style="45" customWidth="1"/>
    <col min="1283" max="1283" width="14.7109375" style="45" customWidth="1"/>
    <col min="1284" max="1284" width="17.140625" style="45" customWidth="1"/>
    <col min="1285" max="1285" width="18.42578125" style="45" customWidth="1"/>
    <col min="1286" max="1286" width="15.42578125" style="45" customWidth="1"/>
    <col min="1287" max="1287" width="15.5703125" style="45" customWidth="1"/>
    <col min="1288" max="1537" width="11.42578125" style="45"/>
    <col min="1538" max="1538" width="22.5703125" style="45" customWidth="1"/>
    <col min="1539" max="1539" width="14.7109375" style="45" customWidth="1"/>
    <col min="1540" max="1540" width="17.140625" style="45" customWidth="1"/>
    <col min="1541" max="1541" width="18.42578125" style="45" customWidth="1"/>
    <col min="1542" max="1542" width="15.42578125" style="45" customWidth="1"/>
    <col min="1543" max="1543" width="15.5703125" style="45" customWidth="1"/>
    <col min="1544" max="1793" width="11.42578125" style="45"/>
    <col min="1794" max="1794" width="22.5703125" style="45" customWidth="1"/>
    <col min="1795" max="1795" width="14.7109375" style="45" customWidth="1"/>
    <col min="1796" max="1796" width="17.140625" style="45" customWidth="1"/>
    <col min="1797" max="1797" width="18.42578125" style="45" customWidth="1"/>
    <col min="1798" max="1798" width="15.42578125" style="45" customWidth="1"/>
    <col min="1799" max="1799" width="15.5703125" style="45" customWidth="1"/>
    <col min="1800" max="2049" width="11.42578125" style="45"/>
    <col min="2050" max="2050" width="22.5703125" style="45" customWidth="1"/>
    <col min="2051" max="2051" width="14.7109375" style="45" customWidth="1"/>
    <col min="2052" max="2052" width="17.140625" style="45" customWidth="1"/>
    <col min="2053" max="2053" width="18.42578125" style="45" customWidth="1"/>
    <col min="2054" max="2054" width="15.42578125" style="45" customWidth="1"/>
    <col min="2055" max="2055" width="15.5703125" style="45" customWidth="1"/>
    <col min="2056" max="2305" width="11.42578125" style="45"/>
    <col min="2306" max="2306" width="22.5703125" style="45" customWidth="1"/>
    <col min="2307" max="2307" width="14.7109375" style="45" customWidth="1"/>
    <col min="2308" max="2308" width="17.140625" style="45" customWidth="1"/>
    <col min="2309" max="2309" width="18.42578125" style="45" customWidth="1"/>
    <col min="2310" max="2310" width="15.42578125" style="45" customWidth="1"/>
    <col min="2311" max="2311" width="15.5703125" style="45" customWidth="1"/>
    <col min="2312" max="2561" width="11.42578125" style="45"/>
    <col min="2562" max="2562" width="22.5703125" style="45" customWidth="1"/>
    <col min="2563" max="2563" width="14.7109375" style="45" customWidth="1"/>
    <col min="2564" max="2564" width="17.140625" style="45" customWidth="1"/>
    <col min="2565" max="2565" width="18.42578125" style="45" customWidth="1"/>
    <col min="2566" max="2566" width="15.42578125" style="45" customWidth="1"/>
    <col min="2567" max="2567" width="15.5703125" style="45" customWidth="1"/>
    <col min="2568" max="2817" width="11.42578125" style="45"/>
    <col min="2818" max="2818" width="22.5703125" style="45" customWidth="1"/>
    <col min="2819" max="2819" width="14.7109375" style="45" customWidth="1"/>
    <col min="2820" max="2820" width="17.140625" style="45" customWidth="1"/>
    <col min="2821" max="2821" width="18.42578125" style="45" customWidth="1"/>
    <col min="2822" max="2822" width="15.42578125" style="45" customWidth="1"/>
    <col min="2823" max="2823" width="15.5703125" style="45" customWidth="1"/>
    <col min="2824" max="3073" width="11.42578125" style="45"/>
    <col min="3074" max="3074" width="22.5703125" style="45" customWidth="1"/>
    <col min="3075" max="3075" width="14.7109375" style="45" customWidth="1"/>
    <col min="3076" max="3076" width="17.140625" style="45" customWidth="1"/>
    <col min="3077" max="3077" width="18.42578125" style="45" customWidth="1"/>
    <col min="3078" max="3078" width="15.42578125" style="45" customWidth="1"/>
    <col min="3079" max="3079" width="15.5703125" style="45" customWidth="1"/>
    <col min="3080" max="3329" width="11.42578125" style="45"/>
    <col min="3330" max="3330" width="22.5703125" style="45" customWidth="1"/>
    <col min="3331" max="3331" width="14.7109375" style="45" customWidth="1"/>
    <col min="3332" max="3332" width="17.140625" style="45" customWidth="1"/>
    <col min="3333" max="3333" width="18.42578125" style="45" customWidth="1"/>
    <col min="3334" max="3334" width="15.42578125" style="45" customWidth="1"/>
    <col min="3335" max="3335" width="15.5703125" style="45" customWidth="1"/>
    <col min="3336" max="3585" width="11.42578125" style="45"/>
    <col min="3586" max="3586" width="22.5703125" style="45" customWidth="1"/>
    <col min="3587" max="3587" width="14.7109375" style="45" customWidth="1"/>
    <col min="3588" max="3588" width="17.140625" style="45" customWidth="1"/>
    <col min="3589" max="3589" width="18.42578125" style="45" customWidth="1"/>
    <col min="3590" max="3590" width="15.42578125" style="45" customWidth="1"/>
    <col min="3591" max="3591" width="15.5703125" style="45" customWidth="1"/>
    <col min="3592" max="3841" width="11.42578125" style="45"/>
    <col min="3842" max="3842" width="22.5703125" style="45" customWidth="1"/>
    <col min="3843" max="3843" width="14.7109375" style="45" customWidth="1"/>
    <col min="3844" max="3844" width="17.140625" style="45" customWidth="1"/>
    <col min="3845" max="3845" width="18.42578125" style="45" customWidth="1"/>
    <col min="3846" max="3846" width="15.42578125" style="45" customWidth="1"/>
    <col min="3847" max="3847" width="15.5703125" style="45" customWidth="1"/>
    <col min="3848" max="4097" width="11.42578125" style="45"/>
    <col min="4098" max="4098" width="22.5703125" style="45" customWidth="1"/>
    <col min="4099" max="4099" width="14.7109375" style="45" customWidth="1"/>
    <col min="4100" max="4100" width="17.140625" style="45" customWidth="1"/>
    <col min="4101" max="4101" width="18.42578125" style="45" customWidth="1"/>
    <col min="4102" max="4102" width="15.42578125" style="45" customWidth="1"/>
    <col min="4103" max="4103" width="15.5703125" style="45" customWidth="1"/>
    <col min="4104" max="4353" width="11.42578125" style="45"/>
    <col min="4354" max="4354" width="22.5703125" style="45" customWidth="1"/>
    <col min="4355" max="4355" width="14.7109375" style="45" customWidth="1"/>
    <col min="4356" max="4356" width="17.140625" style="45" customWidth="1"/>
    <col min="4357" max="4357" width="18.42578125" style="45" customWidth="1"/>
    <col min="4358" max="4358" width="15.42578125" style="45" customWidth="1"/>
    <col min="4359" max="4359" width="15.5703125" style="45" customWidth="1"/>
    <col min="4360" max="4609" width="11.42578125" style="45"/>
    <col min="4610" max="4610" width="22.5703125" style="45" customWidth="1"/>
    <col min="4611" max="4611" width="14.7109375" style="45" customWidth="1"/>
    <col min="4612" max="4612" width="17.140625" style="45" customWidth="1"/>
    <col min="4613" max="4613" width="18.42578125" style="45" customWidth="1"/>
    <col min="4614" max="4614" width="15.42578125" style="45" customWidth="1"/>
    <col min="4615" max="4615" width="15.5703125" style="45" customWidth="1"/>
    <col min="4616" max="4865" width="11.42578125" style="45"/>
    <col min="4866" max="4866" width="22.5703125" style="45" customWidth="1"/>
    <col min="4867" max="4867" width="14.7109375" style="45" customWidth="1"/>
    <col min="4868" max="4868" width="17.140625" style="45" customWidth="1"/>
    <col min="4869" max="4869" width="18.42578125" style="45" customWidth="1"/>
    <col min="4870" max="4870" width="15.42578125" style="45" customWidth="1"/>
    <col min="4871" max="4871" width="15.5703125" style="45" customWidth="1"/>
    <col min="4872" max="5121" width="11.42578125" style="45"/>
    <col min="5122" max="5122" width="22.5703125" style="45" customWidth="1"/>
    <col min="5123" max="5123" width="14.7109375" style="45" customWidth="1"/>
    <col min="5124" max="5124" width="17.140625" style="45" customWidth="1"/>
    <col min="5125" max="5125" width="18.42578125" style="45" customWidth="1"/>
    <col min="5126" max="5126" width="15.42578125" style="45" customWidth="1"/>
    <col min="5127" max="5127" width="15.5703125" style="45" customWidth="1"/>
    <col min="5128" max="5377" width="11.42578125" style="45"/>
    <col min="5378" max="5378" width="22.5703125" style="45" customWidth="1"/>
    <col min="5379" max="5379" width="14.7109375" style="45" customWidth="1"/>
    <col min="5380" max="5380" width="17.140625" style="45" customWidth="1"/>
    <col min="5381" max="5381" width="18.42578125" style="45" customWidth="1"/>
    <col min="5382" max="5382" width="15.42578125" style="45" customWidth="1"/>
    <col min="5383" max="5383" width="15.5703125" style="45" customWidth="1"/>
    <col min="5384" max="5633" width="11.42578125" style="45"/>
    <col min="5634" max="5634" width="22.5703125" style="45" customWidth="1"/>
    <col min="5635" max="5635" width="14.7109375" style="45" customWidth="1"/>
    <col min="5636" max="5636" width="17.140625" style="45" customWidth="1"/>
    <col min="5637" max="5637" width="18.42578125" style="45" customWidth="1"/>
    <col min="5638" max="5638" width="15.42578125" style="45" customWidth="1"/>
    <col min="5639" max="5639" width="15.5703125" style="45" customWidth="1"/>
    <col min="5640" max="5889" width="11.42578125" style="45"/>
    <col min="5890" max="5890" width="22.5703125" style="45" customWidth="1"/>
    <col min="5891" max="5891" width="14.7109375" style="45" customWidth="1"/>
    <col min="5892" max="5892" width="17.140625" style="45" customWidth="1"/>
    <col min="5893" max="5893" width="18.42578125" style="45" customWidth="1"/>
    <col min="5894" max="5894" width="15.42578125" style="45" customWidth="1"/>
    <col min="5895" max="5895" width="15.5703125" style="45" customWidth="1"/>
    <col min="5896" max="6145" width="11.42578125" style="45"/>
    <col min="6146" max="6146" width="22.5703125" style="45" customWidth="1"/>
    <col min="6147" max="6147" width="14.7109375" style="45" customWidth="1"/>
    <col min="6148" max="6148" width="17.140625" style="45" customWidth="1"/>
    <col min="6149" max="6149" width="18.42578125" style="45" customWidth="1"/>
    <col min="6150" max="6150" width="15.42578125" style="45" customWidth="1"/>
    <col min="6151" max="6151" width="15.5703125" style="45" customWidth="1"/>
    <col min="6152" max="6401" width="11.42578125" style="45"/>
    <col min="6402" max="6402" width="22.5703125" style="45" customWidth="1"/>
    <col min="6403" max="6403" width="14.7109375" style="45" customWidth="1"/>
    <col min="6404" max="6404" width="17.140625" style="45" customWidth="1"/>
    <col min="6405" max="6405" width="18.42578125" style="45" customWidth="1"/>
    <col min="6406" max="6406" width="15.42578125" style="45" customWidth="1"/>
    <col min="6407" max="6407" width="15.5703125" style="45" customWidth="1"/>
    <col min="6408" max="6657" width="11.42578125" style="45"/>
    <col min="6658" max="6658" width="22.5703125" style="45" customWidth="1"/>
    <col min="6659" max="6659" width="14.7109375" style="45" customWidth="1"/>
    <col min="6660" max="6660" width="17.140625" style="45" customWidth="1"/>
    <col min="6661" max="6661" width="18.42578125" style="45" customWidth="1"/>
    <col min="6662" max="6662" width="15.42578125" style="45" customWidth="1"/>
    <col min="6663" max="6663" width="15.5703125" style="45" customWidth="1"/>
    <col min="6664" max="6913" width="11.42578125" style="45"/>
    <col min="6914" max="6914" width="22.5703125" style="45" customWidth="1"/>
    <col min="6915" max="6915" width="14.7109375" style="45" customWidth="1"/>
    <col min="6916" max="6916" width="17.140625" style="45" customWidth="1"/>
    <col min="6917" max="6917" width="18.42578125" style="45" customWidth="1"/>
    <col min="6918" max="6918" width="15.42578125" style="45" customWidth="1"/>
    <col min="6919" max="6919" width="15.5703125" style="45" customWidth="1"/>
    <col min="6920" max="7169" width="11.42578125" style="45"/>
    <col min="7170" max="7170" width="22.5703125" style="45" customWidth="1"/>
    <col min="7171" max="7171" width="14.7109375" style="45" customWidth="1"/>
    <col min="7172" max="7172" width="17.140625" style="45" customWidth="1"/>
    <col min="7173" max="7173" width="18.42578125" style="45" customWidth="1"/>
    <col min="7174" max="7174" width="15.42578125" style="45" customWidth="1"/>
    <col min="7175" max="7175" width="15.5703125" style="45" customWidth="1"/>
    <col min="7176" max="7425" width="11.42578125" style="45"/>
    <col min="7426" max="7426" width="22.5703125" style="45" customWidth="1"/>
    <col min="7427" max="7427" width="14.7109375" style="45" customWidth="1"/>
    <col min="7428" max="7428" width="17.140625" style="45" customWidth="1"/>
    <col min="7429" max="7429" width="18.42578125" style="45" customWidth="1"/>
    <col min="7430" max="7430" width="15.42578125" style="45" customWidth="1"/>
    <col min="7431" max="7431" width="15.5703125" style="45" customWidth="1"/>
    <col min="7432" max="7681" width="11.42578125" style="45"/>
    <col min="7682" max="7682" width="22.5703125" style="45" customWidth="1"/>
    <col min="7683" max="7683" width="14.7109375" style="45" customWidth="1"/>
    <col min="7684" max="7684" width="17.140625" style="45" customWidth="1"/>
    <col min="7685" max="7685" width="18.42578125" style="45" customWidth="1"/>
    <col min="7686" max="7686" width="15.42578125" style="45" customWidth="1"/>
    <col min="7687" max="7687" width="15.5703125" style="45" customWidth="1"/>
    <col min="7688" max="7937" width="11.42578125" style="45"/>
    <col min="7938" max="7938" width="22.5703125" style="45" customWidth="1"/>
    <col min="7939" max="7939" width="14.7109375" style="45" customWidth="1"/>
    <col min="7940" max="7940" width="17.140625" style="45" customWidth="1"/>
    <col min="7941" max="7941" width="18.42578125" style="45" customWidth="1"/>
    <col min="7942" max="7942" width="15.42578125" style="45" customWidth="1"/>
    <col min="7943" max="7943" width="15.5703125" style="45" customWidth="1"/>
    <col min="7944" max="8193" width="11.42578125" style="45"/>
    <col min="8194" max="8194" width="22.5703125" style="45" customWidth="1"/>
    <col min="8195" max="8195" width="14.7109375" style="45" customWidth="1"/>
    <col min="8196" max="8196" width="17.140625" style="45" customWidth="1"/>
    <col min="8197" max="8197" width="18.42578125" style="45" customWidth="1"/>
    <col min="8198" max="8198" width="15.42578125" style="45" customWidth="1"/>
    <col min="8199" max="8199" width="15.5703125" style="45" customWidth="1"/>
    <col min="8200" max="8449" width="11.42578125" style="45"/>
    <col min="8450" max="8450" width="22.5703125" style="45" customWidth="1"/>
    <col min="8451" max="8451" width="14.7109375" style="45" customWidth="1"/>
    <col min="8452" max="8452" width="17.140625" style="45" customWidth="1"/>
    <col min="8453" max="8453" width="18.42578125" style="45" customWidth="1"/>
    <col min="8454" max="8454" width="15.42578125" style="45" customWidth="1"/>
    <col min="8455" max="8455" width="15.5703125" style="45" customWidth="1"/>
    <col min="8456" max="8705" width="11.42578125" style="45"/>
    <col min="8706" max="8706" width="22.5703125" style="45" customWidth="1"/>
    <col min="8707" max="8707" width="14.7109375" style="45" customWidth="1"/>
    <col min="8708" max="8708" width="17.140625" style="45" customWidth="1"/>
    <col min="8709" max="8709" width="18.42578125" style="45" customWidth="1"/>
    <col min="8710" max="8710" width="15.42578125" style="45" customWidth="1"/>
    <col min="8711" max="8711" width="15.5703125" style="45" customWidth="1"/>
    <col min="8712" max="8961" width="11.42578125" style="45"/>
    <col min="8962" max="8962" width="22.5703125" style="45" customWidth="1"/>
    <col min="8963" max="8963" width="14.7109375" style="45" customWidth="1"/>
    <col min="8964" max="8964" width="17.140625" style="45" customWidth="1"/>
    <col min="8965" max="8965" width="18.42578125" style="45" customWidth="1"/>
    <col min="8966" max="8966" width="15.42578125" style="45" customWidth="1"/>
    <col min="8967" max="8967" width="15.5703125" style="45" customWidth="1"/>
    <col min="8968" max="9217" width="11.42578125" style="45"/>
    <col min="9218" max="9218" width="22.5703125" style="45" customWidth="1"/>
    <col min="9219" max="9219" width="14.7109375" style="45" customWidth="1"/>
    <col min="9220" max="9220" width="17.140625" style="45" customWidth="1"/>
    <col min="9221" max="9221" width="18.42578125" style="45" customWidth="1"/>
    <col min="9222" max="9222" width="15.42578125" style="45" customWidth="1"/>
    <col min="9223" max="9223" width="15.5703125" style="45" customWidth="1"/>
    <col min="9224" max="9473" width="11.42578125" style="45"/>
    <col min="9474" max="9474" width="22.5703125" style="45" customWidth="1"/>
    <col min="9475" max="9475" width="14.7109375" style="45" customWidth="1"/>
    <col min="9476" max="9476" width="17.140625" style="45" customWidth="1"/>
    <col min="9477" max="9477" width="18.42578125" style="45" customWidth="1"/>
    <col min="9478" max="9478" width="15.42578125" style="45" customWidth="1"/>
    <col min="9479" max="9479" width="15.5703125" style="45" customWidth="1"/>
    <col min="9480" max="9729" width="11.42578125" style="45"/>
    <col min="9730" max="9730" width="22.5703125" style="45" customWidth="1"/>
    <col min="9731" max="9731" width="14.7109375" style="45" customWidth="1"/>
    <col min="9732" max="9732" width="17.140625" style="45" customWidth="1"/>
    <col min="9733" max="9733" width="18.42578125" style="45" customWidth="1"/>
    <col min="9734" max="9734" width="15.42578125" style="45" customWidth="1"/>
    <col min="9735" max="9735" width="15.5703125" style="45" customWidth="1"/>
    <col min="9736" max="9985" width="11.42578125" style="45"/>
    <col min="9986" max="9986" width="22.5703125" style="45" customWidth="1"/>
    <col min="9987" max="9987" width="14.7109375" style="45" customWidth="1"/>
    <col min="9988" max="9988" width="17.140625" style="45" customWidth="1"/>
    <col min="9989" max="9989" width="18.42578125" style="45" customWidth="1"/>
    <col min="9990" max="9990" width="15.42578125" style="45" customWidth="1"/>
    <col min="9991" max="9991" width="15.5703125" style="45" customWidth="1"/>
    <col min="9992" max="10241" width="11.42578125" style="45"/>
    <col min="10242" max="10242" width="22.5703125" style="45" customWidth="1"/>
    <col min="10243" max="10243" width="14.7109375" style="45" customWidth="1"/>
    <col min="10244" max="10244" width="17.140625" style="45" customWidth="1"/>
    <col min="10245" max="10245" width="18.42578125" style="45" customWidth="1"/>
    <col min="10246" max="10246" width="15.42578125" style="45" customWidth="1"/>
    <col min="10247" max="10247" width="15.5703125" style="45" customWidth="1"/>
    <col min="10248" max="10497" width="11.42578125" style="45"/>
    <col min="10498" max="10498" width="22.5703125" style="45" customWidth="1"/>
    <col min="10499" max="10499" width="14.7109375" style="45" customWidth="1"/>
    <col min="10500" max="10500" width="17.140625" style="45" customWidth="1"/>
    <col min="10501" max="10501" width="18.42578125" style="45" customWidth="1"/>
    <col min="10502" max="10502" width="15.42578125" style="45" customWidth="1"/>
    <col min="10503" max="10503" width="15.5703125" style="45" customWidth="1"/>
    <col min="10504" max="10753" width="11.42578125" style="45"/>
    <col min="10754" max="10754" width="22.5703125" style="45" customWidth="1"/>
    <col min="10755" max="10755" width="14.7109375" style="45" customWidth="1"/>
    <col min="10756" max="10756" width="17.140625" style="45" customWidth="1"/>
    <col min="10757" max="10757" width="18.42578125" style="45" customWidth="1"/>
    <col min="10758" max="10758" width="15.42578125" style="45" customWidth="1"/>
    <col min="10759" max="10759" width="15.5703125" style="45" customWidth="1"/>
    <col min="10760" max="11009" width="11.42578125" style="45"/>
    <col min="11010" max="11010" width="22.5703125" style="45" customWidth="1"/>
    <col min="11011" max="11011" width="14.7109375" style="45" customWidth="1"/>
    <col min="11012" max="11012" width="17.140625" style="45" customWidth="1"/>
    <col min="11013" max="11013" width="18.42578125" style="45" customWidth="1"/>
    <col min="11014" max="11014" width="15.42578125" style="45" customWidth="1"/>
    <col min="11015" max="11015" width="15.5703125" style="45" customWidth="1"/>
    <col min="11016" max="11265" width="11.42578125" style="45"/>
    <col min="11266" max="11266" width="22.5703125" style="45" customWidth="1"/>
    <col min="11267" max="11267" width="14.7109375" style="45" customWidth="1"/>
    <col min="11268" max="11268" width="17.140625" style="45" customWidth="1"/>
    <col min="11269" max="11269" width="18.42578125" style="45" customWidth="1"/>
    <col min="11270" max="11270" width="15.42578125" style="45" customWidth="1"/>
    <col min="11271" max="11271" width="15.5703125" style="45" customWidth="1"/>
    <col min="11272" max="11521" width="11.42578125" style="45"/>
    <col min="11522" max="11522" width="22.5703125" style="45" customWidth="1"/>
    <col min="11523" max="11523" width="14.7109375" style="45" customWidth="1"/>
    <col min="11524" max="11524" width="17.140625" style="45" customWidth="1"/>
    <col min="11525" max="11525" width="18.42578125" style="45" customWidth="1"/>
    <col min="11526" max="11526" width="15.42578125" style="45" customWidth="1"/>
    <col min="11527" max="11527" width="15.5703125" style="45" customWidth="1"/>
    <col min="11528" max="11777" width="11.42578125" style="45"/>
    <col min="11778" max="11778" width="22.5703125" style="45" customWidth="1"/>
    <col min="11779" max="11779" width="14.7109375" style="45" customWidth="1"/>
    <col min="11780" max="11780" width="17.140625" style="45" customWidth="1"/>
    <col min="11781" max="11781" width="18.42578125" style="45" customWidth="1"/>
    <col min="11782" max="11782" width="15.42578125" style="45" customWidth="1"/>
    <col min="11783" max="11783" width="15.5703125" style="45" customWidth="1"/>
    <col min="11784" max="12033" width="11.42578125" style="45"/>
    <col min="12034" max="12034" width="22.5703125" style="45" customWidth="1"/>
    <col min="12035" max="12035" width="14.7109375" style="45" customWidth="1"/>
    <col min="12036" max="12036" width="17.140625" style="45" customWidth="1"/>
    <col min="12037" max="12037" width="18.42578125" style="45" customWidth="1"/>
    <col min="12038" max="12038" width="15.42578125" style="45" customWidth="1"/>
    <col min="12039" max="12039" width="15.5703125" style="45" customWidth="1"/>
    <col min="12040" max="12289" width="11.42578125" style="45"/>
    <col min="12290" max="12290" width="22.5703125" style="45" customWidth="1"/>
    <col min="12291" max="12291" width="14.7109375" style="45" customWidth="1"/>
    <col min="12292" max="12292" width="17.140625" style="45" customWidth="1"/>
    <col min="12293" max="12293" width="18.42578125" style="45" customWidth="1"/>
    <col min="12294" max="12294" width="15.42578125" style="45" customWidth="1"/>
    <col min="12295" max="12295" width="15.5703125" style="45" customWidth="1"/>
    <col min="12296" max="12545" width="11.42578125" style="45"/>
    <col min="12546" max="12546" width="22.5703125" style="45" customWidth="1"/>
    <col min="12547" max="12547" width="14.7109375" style="45" customWidth="1"/>
    <col min="12548" max="12548" width="17.140625" style="45" customWidth="1"/>
    <col min="12549" max="12549" width="18.42578125" style="45" customWidth="1"/>
    <col min="12550" max="12550" width="15.42578125" style="45" customWidth="1"/>
    <col min="12551" max="12551" width="15.5703125" style="45" customWidth="1"/>
    <col min="12552" max="12801" width="11.42578125" style="45"/>
    <col min="12802" max="12802" width="22.5703125" style="45" customWidth="1"/>
    <col min="12803" max="12803" width="14.7109375" style="45" customWidth="1"/>
    <col min="12804" max="12804" width="17.140625" style="45" customWidth="1"/>
    <col min="12805" max="12805" width="18.42578125" style="45" customWidth="1"/>
    <col min="12806" max="12806" width="15.42578125" style="45" customWidth="1"/>
    <col min="12807" max="12807" width="15.5703125" style="45" customWidth="1"/>
    <col min="12808" max="13057" width="11.42578125" style="45"/>
    <col min="13058" max="13058" width="22.5703125" style="45" customWidth="1"/>
    <col min="13059" max="13059" width="14.7109375" style="45" customWidth="1"/>
    <col min="13060" max="13060" width="17.140625" style="45" customWidth="1"/>
    <col min="13061" max="13061" width="18.42578125" style="45" customWidth="1"/>
    <col min="13062" max="13062" width="15.42578125" style="45" customWidth="1"/>
    <col min="13063" max="13063" width="15.5703125" style="45" customWidth="1"/>
    <col min="13064" max="13313" width="11.42578125" style="45"/>
    <col min="13314" max="13314" width="22.5703125" style="45" customWidth="1"/>
    <col min="13315" max="13315" width="14.7109375" style="45" customWidth="1"/>
    <col min="13316" max="13316" width="17.140625" style="45" customWidth="1"/>
    <col min="13317" max="13317" width="18.42578125" style="45" customWidth="1"/>
    <col min="13318" max="13318" width="15.42578125" style="45" customWidth="1"/>
    <col min="13319" max="13319" width="15.5703125" style="45" customWidth="1"/>
    <col min="13320" max="13569" width="11.42578125" style="45"/>
    <col min="13570" max="13570" width="22.5703125" style="45" customWidth="1"/>
    <col min="13571" max="13571" width="14.7109375" style="45" customWidth="1"/>
    <col min="13572" max="13572" width="17.140625" style="45" customWidth="1"/>
    <col min="13573" max="13573" width="18.42578125" style="45" customWidth="1"/>
    <col min="13574" max="13574" width="15.42578125" style="45" customWidth="1"/>
    <col min="13575" max="13575" width="15.5703125" style="45" customWidth="1"/>
    <col min="13576" max="13825" width="11.42578125" style="45"/>
    <col min="13826" max="13826" width="22.5703125" style="45" customWidth="1"/>
    <col min="13827" max="13827" width="14.7109375" style="45" customWidth="1"/>
    <col min="13828" max="13828" width="17.140625" style="45" customWidth="1"/>
    <col min="13829" max="13829" width="18.42578125" style="45" customWidth="1"/>
    <col min="13830" max="13830" width="15.42578125" style="45" customWidth="1"/>
    <col min="13831" max="13831" width="15.5703125" style="45" customWidth="1"/>
    <col min="13832" max="14081" width="11.42578125" style="45"/>
    <col min="14082" max="14082" width="22.5703125" style="45" customWidth="1"/>
    <col min="14083" max="14083" width="14.7109375" style="45" customWidth="1"/>
    <col min="14084" max="14084" width="17.140625" style="45" customWidth="1"/>
    <col min="14085" max="14085" width="18.42578125" style="45" customWidth="1"/>
    <col min="14086" max="14086" width="15.42578125" style="45" customWidth="1"/>
    <col min="14087" max="14087" width="15.5703125" style="45" customWidth="1"/>
    <col min="14088" max="14337" width="11.42578125" style="45"/>
    <col min="14338" max="14338" width="22.5703125" style="45" customWidth="1"/>
    <col min="14339" max="14339" width="14.7109375" style="45" customWidth="1"/>
    <col min="14340" max="14340" width="17.140625" style="45" customWidth="1"/>
    <col min="14341" max="14341" width="18.42578125" style="45" customWidth="1"/>
    <col min="14342" max="14342" width="15.42578125" style="45" customWidth="1"/>
    <col min="14343" max="14343" width="15.5703125" style="45" customWidth="1"/>
    <col min="14344" max="14593" width="11.42578125" style="45"/>
    <col min="14594" max="14594" width="22.5703125" style="45" customWidth="1"/>
    <col min="14595" max="14595" width="14.7109375" style="45" customWidth="1"/>
    <col min="14596" max="14596" width="17.140625" style="45" customWidth="1"/>
    <col min="14597" max="14597" width="18.42578125" style="45" customWidth="1"/>
    <col min="14598" max="14598" width="15.42578125" style="45" customWidth="1"/>
    <col min="14599" max="14599" width="15.5703125" style="45" customWidth="1"/>
    <col min="14600" max="14849" width="11.42578125" style="45"/>
    <col min="14850" max="14850" width="22.5703125" style="45" customWidth="1"/>
    <col min="14851" max="14851" width="14.7109375" style="45" customWidth="1"/>
    <col min="14852" max="14852" width="17.140625" style="45" customWidth="1"/>
    <col min="14853" max="14853" width="18.42578125" style="45" customWidth="1"/>
    <col min="14854" max="14854" width="15.42578125" style="45" customWidth="1"/>
    <col min="14855" max="14855" width="15.5703125" style="45" customWidth="1"/>
    <col min="14856" max="15105" width="11.42578125" style="45"/>
    <col min="15106" max="15106" width="22.5703125" style="45" customWidth="1"/>
    <col min="15107" max="15107" width="14.7109375" style="45" customWidth="1"/>
    <col min="15108" max="15108" width="17.140625" style="45" customWidth="1"/>
    <col min="15109" max="15109" width="18.42578125" style="45" customWidth="1"/>
    <col min="15110" max="15110" width="15.42578125" style="45" customWidth="1"/>
    <col min="15111" max="15111" width="15.5703125" style="45" customWidth="1"/>
    <col min="15112" max="15361" width="11.42578125" style="45"/>
    <col min="15362" max="15362" width="22.5703125" style="45" customWidth="1"/>
    <col min="15363" max="15363" width="14.7109375" style="45" customWidth="1"/>
    <col min="15364" max="15364" width="17.140625" style="45" customWidth="1"/>
    <col min="15365" max="15365" width="18.42578125" style="45" customWidth="1"/>
    <col min="15366" max="15366" width="15.42578125" style="45" customWidth="1"/>
    <col min="15367" max="15367" width="15.5703125" style="45" customWidth="1"/>
    <col min="15368" max="15617" width="11.42578125" style="45"/>
    <col min="15618" max="15618" width="22.5703125" style="45" customWidth="1"/>
    <col min="15619" max="15619" width="14.7109375" style="45" customWidth="1"/>
    <col min="15620" max="15620" width="17.140625" style="45" customWidth="1"/>
    <col min="15621" max="15621" width="18.42578125" style="45" customWidth="1"/>
    <col min="15622" max="15622" width="15.42578125" style="45" customWidth="1"/>
    <col min="15623" max="15623" width="15.5703125" style="45" customWidth="1"/>
    <col min="15624" max="15873" width="11.42578125" style="45"/>
    <col min="15874" max="15874" width="22.5703125" style="45" customWidth="1"/>
    <col min="15875" max="15875" width="14.7109375" style="45" customWidth="1"/>
    <col min="15876" max="15876" width="17.140625" style="45" customWidth="1"/>
    <col min="15877" max="15877" width="18.42578125" style="45" customWidth="1"/>
    <col min="15878" max="15878" width="15.42578125" style="45" customWidth="1"/>
    <col min="15879" max="15879" width="15.5703125" style="45" customWidth="1"/>
    <col min="15880" max="16129" width="11.42578125" style="45"/>
    <col min="16130" max="16130" width="22.5703125" style="45" customWidth="1"/>
    <col min="16131" max="16131" width="14.7109375" style="45" customWidth="1"/>
    <col min="16132" max="16132" width="17.140625" style="45" customWidth="1"/>
    <col min="16133" max="16133" width="18.42578125" style="45" customWidth="1"/>
    <col min="16134" max="16134" width="15.42578125" style="45" customWidth="1"/>
    <col min="16135" max="16135" width="15.5703125" style="45" customWidth="1"/>
    <col min="16136" max="16384" width="11.42578125" style="45"/>
  </cols>
  <sheetData>
    <row r="8" spans="2:7" ht="8.25" customHeight="1" thickBot="1"/>
    <row r="9" spans="2:7" ht="30" customHeight="1" thickBot="1">
      <c r="B9" s="328" t="s">
        <v>176</v>
      </c>
      <c r="C9" s="332"/>
      <c r="D9" s="332"/>
      <c r="E9" s="332"/>
      <c r="F9" s="332"/>
      <c r="G9" s="333"/>
    </row>
    <row r="10" spans="2:7">
      <c r="B10" s="86"/>
      <c r="C10" s="86"/>
      <c r="D10" s="86"/>
      <c r="E10" s="86"/>
      <c r="F10" s="86"/>
      <c r="G10" s="86"/>
    </row>
    <row r="11" spans="2:7" ht="40.5" customHeight="1">
      <c r="B11" s="147" t="s">
        <v>39</v>
      </c>
      <c r="C11" s="147" t="s">
        <v>125</v>
      </c>
    </row>
    <row r="12" spans="2:7" ht="27.95" customHeight="1">
      <c r="B12" s="89" t="s">
        <v>41</v>
      </c>
      <c r="C12" s="85">
        <v>5</v>
      </c>
    </row>
    <row r="13" spans="2:7" ht="27.95" customHeight="1">
      <c r="B13" s="89" t="s">
        <v>42</v>
      </c>
      <c r="C13" s="85">
        <v>2</v>
      </c>
    </row>
    <row r="14" spans="2:7" ht="27.95" customHeight="1">
      <c r="B14" s="89" t="s">
        <v>43</v>
      </c>
      <c r="C14" s="189">
        <v>4</v>
      </c>
    </row>
    <row r="15" spans="2:7" ht="27.95" customHeight="1">
      <c r="B15" s="89" t="s">
        <v>44</v>
      </c>
      <c r="C15" s="189">
        <v>1</v>
      </c>
    </row>
    <row r="16" spans="2:7" ht="27.95" customHeight="1">
      <c r="B16" s="89" t="s">
        <v>45</v>
      </c>
      <c r="C16" s="85">
        <v>0</v>
      </c>
    </row>
    <row r="17" spans="2:3" ht="27.95" customHeight="1">
      <c r="B17" s="89" t="s">
        <v>46</v>
      </c>
      <c r="C17" s="85">
        <v>3</v>
      </c>
    </row>
    <row r="18" spans="2:3" ht="27.95" customHeight="1">
      <c r="B18" s="89" t="s">
        <v>47</v>
      </c>
      <c r="C18" s="85">
        <v>0</v>
      </c>
    </row>
    <row r="19" spans="2:3" ht="27.95" customHeight="1">
      <c r="B19" s="89" t="s">
        <v>48</v>
      </c>
      <c r="C19" s="85">
        <v>0</v>
      </c>
    </row>
    <row r="20" spans="2:3" ht="27.95" customHeight="1">
      <c r="B20" s="89" t="s">
        <v>49</v>
      </c>
      <c r="C20" s="85">
        <v>2</v>
      </c>
    </row>
    <row r="21" spans="2:3" ht="27.95" customHeight="1">
      <c r="B21" s="89" t="s">
        <v>50</v>
      </c>
      <c r="C21" s="85">
        <v>0</v>
      </c>
    </row>
    <row r="22" spans="2:3" ht="27.95" customHeight="1">
      <c r="B22" s="89" t="s">
        <v>51</v>
      </c>
      <c r="C22" s="85">
        <v>0</v>
      </c>
    </row>
    <row r="23" spans="2:3" ht="27.95" customHeight="1">
      <c r="B23" s="89" t="s">
        <v>52</v>
      </c>
      <c r="C23" s="85">
        <v>1</v>
      </c>
    </row>
    <row r="24" spans="2:3" ht="27.95" customHeight="1">
      <c r="B24" s="89" t="s">
        <v>53</v>
      </c>
      <c r="C24" s="211">
        <v>0</v>
      </c>
    </row>
    <row r="25" spans="2:3" ht="27.95" customHeight="1">
      <c r="B25" s="89" t="s">
        <v>54</v>
      </c>
      <c r="C25" s="85">
        <v>0</v>
      </c>
    </row>
    <row r="26" spans="2:3" ht="27.95" customHeight="1">
      <c r="B26" s="89" t="s">
        <v>55</v>
      </c>
      <c r="C26" s="85">
        <v>0</v>
      </c>
    </row>
    <row r="27" spans="2:3" ht="27.95" customHeight="1">
      <c r="B27" s="89" t="s">
        <v>56</v>
      </c>
      <c r="C27" s="85">
        <v>1</v>
      </c>
    </row>
    <row r="28" spans="2:3" ht="27.95" customHeight="1">
      <c r="B28" s="89" t="s">
        <v>57</v>
      </c>
      <c r="C28" s="85">
        <v>1</v>
      </c>
    </row>
    <row r="29" spans="2:3" ht="27.95" customHeight="1">
      <c r="B29" s="89" t="s">
        <v>58</v>
      </c>
      <c r="C29" s="85">
        <v>1</v>
      </c>
    </row>
    <row r="30" spans="2:3" ht="27.95" customHeight="1">
      <c r="B30" s="89" t="s">
        <v>59</v>
      </c>
      <c r="C30" s="85">
        <v>0</v>
      </c>
    </row>
    <row r="31" spans="2:3" ht="27.95" customHeight="1">
      <c r="B31" s="89" t="s">
        <v>60</v>
      </c>
      <c r="C31" s="85">
        <v>2</v>
      </c>
    </row>
    <row r="32" spans="2:3" ht="27.95" customHeight="1">
      <c r="B32" s="89" t="s">
        <v>61</v>
      </c>
      <c r="C32" s="85">
        <v>3</v>
      </c>
    </row>
    <row r="33" spans="2:9" ht="27.95" customHeight="1">
      <c r="B33" s="89" t="s">
        <v>62</v>
      </c>
      <c r="C33" s="189">
        <v>1</v>
      </c>
    </row>
    <row r="34" spans="2:9" ht="27.95" customHeight="1">
      <c r="B34" s="89" t="s">
        <v>63</v>
      </c>
      <c r="C34" s="85">
        <v>4</v>
      </c>
    </row>
    <row r="35" spans="2:9" ht="27.95" customHeight="1">
      <c r="B35" s="90" t="s">
        <v>64</v>
      </c>
      <c r="C35" s="85">
        <v>2</v>
      </c>
    </row>
    <row r="36" spans="2:9" s="96" customFormat="1" ht="5.25" customHeight="1" thickBot="1">
      <c r="B36" s="82"/>
      <c r="C36" s="83"/>
    </row>
    <row r="37" spans="2:9" ht="27.95" customHeight="1" thickTop="1">
      <c r="B37" s="91" t="s">
        <v>5</v>
      </c>
      <c r="C37" s="92">
        <f>SUM(C12:C36)</f>
        <v>33</v>
      </c>
    </row>
    <row r="38" spans="2:9" ht="27.95" customHeight="1">
      <c r="B38" s="54"/>
      <c r="C38" s="55"/>
      <c r="D38" s="55"/>
      <c r="E38" s="55"/>
      <c r="F38" s="55"/>
      <c r="G38" s="57"/>
    </row>
    <row r="39" spans="2:9" ht="27.95" customHeight="1">
      <c r="B39" s="56"/>
      <c r="C39" s="57"/>
      <c r="D39" s="57"/>
      <c r="E39" s="57"/>
      <c r="F39" s="57"/>
      <c r="G39" s="57"/>
    </row>
    <row r="40" spans="2:9" ht="14.25" customHeight="1">
      <c r="B40" s="54"/>
      <c r="C40" s="54"/>
      <c r="D40" s="54"/>
      <c r="E40" s="55"/>
      <c r="F40" s="55"/>
      <c r="G40" s="57"/>
    </row>
    <row r="41" spans="2:9" ht="30.95" customHeight="1">
      <c r="B41" s="56"/>
      <c r="C41" s="57"/>
      <c r="D41" s="57"/>
      <c r="E41" s="57"/>
      <c r="F41" s="57"/>
      <c r="G41" s="57"/>
    </row>
    <row r="42" spans="2:9" ht="30.95" customHeight="1">
      <c r="B42" s="56"/>
      <c r="C42" s="57"/>
      <c r="D42" s="57"/>
      <c r="E42" s="57"/>
      <c r="F42" s="57"/>
      <c r="G42" s="57"/>
    </row>
    <row r="43" spans="2:9" ht="30.95" customHeight="1">
      <c r="B43" s="334" t="s">
        <v>186</v>
      </c>
      <c r="C43" s="334"/>
      <c r="D43" s="334"/>
      <c r="E43" s="334"/>
      <c r="F43" s="334"/>
      <c r="G43" s="334"/>
      <c r="H43" s="334"/>
      <c r="I43" s="334"/>
    </row>
    <row r="44" spans="2:9" ht="30.95" customHeight="1">
      <c r="B44" s="59"/>
      <c r="C44" s="59"/>
      <c r="D44" s="59"/>
      <c r="E44" s="59"/>
      <c r="F44" s="59"/>
      <c r="G44" s="57"/>
    </row>
    <row r="45" spans="2:9" ht="33" customHeight="1">
      <c r="B45" s="147" t="s">
        <v>66</v>
      </c>
      <c r="C45" s="147" t="s">
        <v>125</v>
      </c>
      <c r="D45" s="59"/>
      <c r="E45" s="59"/>
      <c r="F45" s="59"/>
      <c r="G45" s="57"/>
    </row>
    <row r="46" spans="2:9" ht="21.95" customHeight="1">
      <c r="B46" s="64" t="s">
        <v>67</v>
      </c>
      <c r="C46" s="85">
        <v>3</v>
      </c>
      <c r="D46" s="60"/>
      <c r="E46" s="60"/>
      <c r="F46" s="60"/>
      <c r="G46" s="57"/>
    </row>
    <row r="47" spans="2:9" ht="21.95" customHeight="1">
      <c r="B47" s="47" t="s">
        <v>68</v>
      </c>
      <c r="C47" s="189">
        <v>8</v>
      </c>
      <c r="D47" s="61"/>
      <c r="E47" s="61"/>
      <c r="F47" s="61"/>
      <c r="G47" s="57"/>
    </row>
    <row r="48" spans="2:9" ht="21.95" customHeight="1">
      <c r="B48" s="47" t="s">
        <v>69</v>
      </c>
      <c r="C48" s="189">
        <v>7</v>
      </c>
      <c r="D48" s="62"/>
      <c r="E48" s="62"/>
      <c r="F48" s="62"/>
      <c r="G48" s="57"/>
    </row>
    <row r="49" spans="2:7" ht="21.95" customHeight="1">
      <c r="B49" s="47" t="s">
        <v>70</v>
      </c>
      <c r="C49" s="189">
        <v>5</v>
      </c>
      <c r="D49" s="57"/>
      <c r="E49" s="57"/>
      <c r="F49" s="57"/>
      <c r="G49" s="57"/>
    </row>
    <row r="50" spans="2:7" ht="21.95" customHeight="1">
      <c r="B50" s="47" t="s">
        <v>71</v>
      </c>
      <c r="C50" s="198">
        <v>3</v>
      </c>
      <c r="D50" s="57"/>
      <c r="E50" s="57"/>
      <c r="F50" s="57"/>
      <c r="G50" s="57"/>
    </row>
    <row r="51" spans="2:7" ht="21.95" customHeight="1">
      <c r="B51" s="47" t="s">
        <v>72</v>
      </c>
      <c r="C51" s="85">
        <v>2</v>
      </c>
      <c r="D51" s="57"/>
      <c r="E51" s="57"/>
      <c r="F51" s="57"/>
      <c r="G51" s="57"/>
    </row>
    <row r="52" spans="2:7" ht="21.95" customHeight="1">
      <c r="B52" s="47" t="s">
        <v>73</v>
      </c>
      <c r="C52" s="85">
        <v>1</v>
      </c>
      <c r="D52" s="57"/>
      <c r="E52" s="57"/>
      <c r="F52" s="57"/>
      <c r="G52" s="57"/>
    </row>
    <row r="53" spans="2:7" ht="21.95" customHeight="1">
      <c r="B53" s="47" t="s">
        <v>74</v>
      </c>
      <c r="C53" s="85">
        <v>1</v>
      </c>
      <c r="D53" s="57"/>
      <c r="E53" s="57"/>
      <c r="F53" s="57"/>
      <c r="G53" s="57"/>
    </row>
    <row r="54" spans="2:7" ht="21.95" customHeight="1">
      <c r="B54" s="47" t="s">
        <v>75</v>
      </c>
      <c r="C54" s="85">
        <v>0</v>
      </c>
      <c r="D54" s="55"/>
      <c r="E54" s="55"/>
      <c r="F54" s="55"/>
      <c r="G54" s="57"/>
    </row>
    <row r="55" spans="2:7" ht="21.95" customHeight="1">
      <c r="B55" s="47" t="s">
        <v>76</v>
      </c>
      <c r="C55" s="85">
        <v>2</v>
      </c>
      <c r="D55" s="57"/>
      <c r="E55" s="57"/>
      <c r="F55" s="57"/>
      <c r="G55" s="57"/>
    </row>
    <row r="56" spans="2:7" ht="21.95" customHeight="1">
      <c r="B56" s="47" t="s">
        <v>77</v>
      </c>
      <c r="C56" s="85">
        <v>1</v>
      </c>
      <c r="D56" s="57"/>
      <c r="E56" s="57"/>
      <c r="F56" s="57"/>
      <c r="G56" s="57"/>
    </row>
    <row r="57" spans="2:7" ht="21.95" customHeight="1">
      <c r="B57" s="47" t="s">
        <v>78</v>
      </c>
      <c r="C57" s="85">
        <v>0</v>
      </c>
      <c r="D57" s="57"/>
      <c r="E57" s="57"/>
      <c r="F57" s="57"/>
      <c r="G57" s="57"/>
    </row>
    <row r="58" spans="2:7" ht="21.95" customHeight="1">
      <c r="B58" s="47" t="s">
        <v>79</v>
      </c>
      <c r="C58" s="85">
        <v>0</v>
      </c>
      <c r="D58" s="94"/>
      <c r="E58" s="94"/>
      <c r="F58" s="94"/>
      <c r="G58" s="57"/>
    </row>
    <row r="59" spans="2:7" ht="21.95" customHeight="1">
      <c r="B59" s="47" t="s">
        <v>80</v>
      </c>
      <c r="C59" s="85">
        <v>0</v>
      </c>
      <c r="D59" s="94"/>
      <c r="E59" s="94"/>
      <c r="F59" s="94"/>
      <c r="G59" s="57"/>
    </row>
    <row r="60" spans="2:7" ht="21.95" customHeight="1">
      <c r="B60" s="47" t="s">
        <v>81</v>
      </c>
      <c r="C60" s="85">
        <v>0</v>
      </c>
      <c r="D60" s="94"/>
      <c r="E60" s="94"/>
      <c r="F60" s="94"/>
      <c r="G60" s="57"/>
    </row>
    <row r="61" spans="2:7" ht="21.95" customHeight="1">
      <c r="B61" s="192" t="s">
        <v>118</v>
      </c>
      <c r="C61" s="193">
        <v>0</v>
      </c>
      <c r="D61" s="94"/>
      <c r="E61" s="94"/>
      <c r="F61" s="94"/>
      <c r="G61" s="57"/>
    </row>
    <row r="62" spans="2:7" ht="21.95" customHeight="1">
      <c r="B62" s="196" t="s">
        <v>130</v>
      </c>
      <c r="C62" s="197">
        <v>0</v>
      </c>
      <c r="D62" s="94"/>
      <c r="E62" s="94"/>
      <c r="F62" s="94"/>
      <c r="G62" s="57"/>
    </row>
    <row r="63" spans="2:7" ht="21.95" customHeight="1">
      <c r="B63" s="194" t="s">
        <v>5</v>
      </c>
      <c r="C63" s="195">
        <f>SUM(C46:C62)</f>
        <v>33</v>
      </c>
      <c r="D63" s="94"/>
      <c r="E63" s="94"/>
      <c r="F63" s="94"/>
      <c r="G63" s="57"/>
    </row>
    <row r="64" spans="2:7" ht="21.95" customHeight="1">
      <c r="B64" s="94"/>
      <c r="C64" s="94"/>
      <c r="D64" s="94"/>
      <c r="E64" s="94"/>
      <c r="F64" s="94"/>
      <c r="G64" s="57"/>
    </row>
    <row r="65" spans="2:7" ht="25.5" customHeight="1" thickBot="1">
      <c r="E65" s="94"/>
      <c r="F65" s="94"/>
      <c r="G65" s="57"/>
    </row>
    <row r="66" spans="2:7" ht="57" customHeight="1">
      <c r="B66" s="337" t="s">
        <v>136</v>
      </c>
      <c r="C66" s="338"/>
      <c r="D66" s="158"/>
      <c r="E66" s="94"/>
      <c r="F66" s="94"/>
      <c r="G66" s="57"/>
    </row>
    <row r="67" spans="2:7" ht="13.5" customHeight="1" thickBot="1">
      <c r="B67" s="339" t="s">
        <v>171</v>
      </c>
      <c r="C67" s="340"/>
      <c r="D67" s="94"/>
      <c r="E67" s="94"/>
      <c r="F67" s="94"/>
      <c r="G67" s="57"/>
    </row>
    <row r="68" spans="2:7" ht="21.95" customHeight="1">
      <c r="B68" s="148" t="s">
        <v>137</v>
      </c>
      <c r="C68" s="149" t="s">
        <v>114</v>
      </c>
      <c r="D68" s="94"/>
      <c r="E68" s="94"/>
      <c r="F68" s="94"/>
      <c r="G68" s="57"/>
    </row>
    <row r="69" spans="2:7" ht="27" customHeight="1">
      <c r="B69" s="150" t="s">
        <v>112</v>
      </c>
      <c r="C69" s="151">
        <v>32</v>
      </c>
      <c r="D69" s="94"/>
      <c r="E69" s="94"/>
      <c r="F69" s="94"/>
      <c r="G69" s="57"/>
    </row>
    <row r="70" spans="2:7" ht="21.95" customHeight="1">
      <c r="B70" s="152" t="s">
        <v>113</v>
      </c>
      <c r="C70" s="153">
        <v>1</v>
      </c>
      <c r="D70" s="94"/>
      <c r="E70" s="94"/>
      <c r="F70" s="94"/>
      <c r="G70" s="57"/>
    </row>
    <row r="71" spans="2:7" ht="21.95" customHeight="1">
      <c r="E71" s="94"/>
      <c r="F71" s="94"/>
      <c r="G71" s="57"/>
    </row>
    <row r="72" spans="2:7" ht="15">
      <c r="E72" s="94"/>
      <c r="F72" s="94"/>
      <c r="G72" s="57"/>
    </row>
    <row r="73" spans="2:7" ht="15">
      <c r="E73" s="94"/>
      <c r="F73" s="94"/>
      <c r="G73" s="57"/>
    </row>
    <row r="74" spans="2:7" ht="15">
      <c r="B74" s="94"/>
      <c r="C74" s="94"/>
      <c r="D74" s="94"/>
      <c r="E74" s="94"/>
      <c r="F74" s="94"/>
      <c r="G74" s="57"/>
    </row>
    <row r="75" spans="2:7" ht="15.75" thickBot="1">
      <c r="B75" s="94"/>
      <c r="C75" s="94"/>
      <c r="D75" s="94"/>
      <c r="E75" s="94"/>
      <c r="F75" s="94"/>
      <c r="G75" s="57"/>
    </row>
    <row r="76" spans="2:7" ht="27.75" customHeight="1" thickBot="1">
      <c r="B76" s="335" t="s">
        <v>117</v>
      </c>
      <c r="C76" s="336"/>
      <c r="D76" s="94"/>
      <c r="E76" s="94"/>
      <c r="F76" s="94"/>
      <c r="G76" s="57"/>
    </row>
    <row r="77" spans="2:7" ht="15">
      <c r="B77" s="154" t="s">
        <v>13</v>
      </c>
      <c r="C77" s="155">
        <v>29</v>
      </c>
      <c r="D77" s="94"/>
      <c r="E77" s="94"/>
      <c r="F77" s="94"/>
      <c r="G77" s="57"/>
    </row>
    <row r="78" spans="2:7" ht="15.75" thickBot="1">
      <c r="B78" s="156" t="s">
        <v>14</v>
      </c>
      <c r="C78" s="157">
        <v>4</v>
      </c>
      <c r="D78" s="94"/>
      <c r="E78" s="94"/>
      <c r="F78" s="94"/>
      <c r="G78" s="57"/>
    </row>
    <row r="79" spans="2:7" ht="15">
      <c r="B79" s="94"/>
      <c r="C79" s="94"/>
      <c r="D79" s="94"/>
      <c r="E79" s="94"/>
      <c r="F79" s="94"/>
      <c r="G79" s="57"/>
    </row>
    <row r="80" spans="2:7" ht="15">
      <c r="B80" s="94"/>
      <c r="C80" s="94"/>
      <c r="D80" s="94"/>
      <c r="E80" s="94"/>
      <c r="F80" s="94"/>
      <c r="G80" s="57"/>
    </row>
    <row r="81" spans="2:7" ht="15.75">
      <c r="B81" s="94"/>
      <c r="C81" s="94"/>
      <c r="D81" s="94"/>
      <c r="E81" s="94"/>
      <c r="F81" s="94"/>
      <c r="G81" s="95"/>
    </row>
    <row r="82" spans="2:7" ht="15.75">
      <c r="B82" s="94"/>
      <c r="C82" s="94"/>
      <c r="D82" s="94"/>
      <c r="E82" s="94"/>
      <c r="F82" s="94"/>
      <c r="G82" s="55"/>
    </row>
    <row r="83" spans="2:7" ht="15">
      <c r="B83" s="94"/>
      <c r="C83" s="94"/>
      <c r="D83" s="94"/>
      <c r="E83" s="94"/>
      <c r="F83" s="94"/>
      <c r="G83" s="57"/>
    </row>
    <row r="84" spans="2:7" ht="15.75">
      <c r="B84" s="94"/>
      <c r="C84" s="94"/>
      <c r="D84" s="94"/>
      <c r="E84" s="94"/>
      <c r="F84" s="94"/>
      <c r="G84" s="55"/>
    </row>
    <row r="85" spans="2:7" ht="15">
      <c r="B85" s="94"/>
      <c r="C85" s="94"/>
      <c r="D85" s="94"/>
      <c r="E85" s="94"/>
      <c r="F85" s="94"/>
      <c r="G85" s="57"/>
    </row>
    <row r="86" spans="2:7" ht="15">
      <c r="D86" s="94"/>
      <c r="E86" s="94"/>
      <c r="F86" s="94"/>
      <c r="G86" s="57"/>
    </row>
    <row r="87" spans="2:7" ht="15">
      <c r="D87" s="94"/>
      <c r="E87" s="94"/>
      <c r="F87" s="94"/>
      <c r="G87" s="57"/>
    </row>
    <row r="88" spans="2:7">
      <c r="D88" s="94"/>
      <c r="E88" s="94"/>
      <c r="F88" s="94"/>
      <c r="G88" s="59"/>
    </row>
    <row r="89" spans="2:7">
      <c r="D89" s="94"/>
      <c r="E89" s="94"/>
      <c r="F89" s="94"/>
      <c r="G89" s="59"/>
    </row>
    <row r="90" spans="2:7" ht="15.75">
      <c r="D90" s="94"/>
      <c r="E90" s="94"/>
      <c r="F90" s="94"/>
      <c r="G90" s="60"/>
    </row>
    <row r="91" spans="2:7">
      <c r="D91" s="94"/>
      <c r="E91" s="94"/>
      <c r="F91" s="94"/>
      <c r="G91" s="61"/>
    </row>
    <row r="92" spans="2:7" ht="15">
      <c r="D92" s="94"/>
      <c r="E92" s="94"/>
      <c r="F92" s="94"/>
      <c r="G92" s="62"/>
    </row>
    <row r="93" spans="2:7" ht="15">
      <c r="D93" s="94"/>
      <c r="E93" s="94"/>
      <c r="F93" s="94"/>
      <c r="G93" s="57"/>
    </row>
    <row r="94" spans="2:7" ht="15">
      <c r="G94" s="57"/>
    </row>
    <row r="95" spans="2:7" ht="15">
      <c r="G95" s="57"/>
    </row>
    <row r="96" spans="2:7" ht="15">
      <c r="G96" s="57"/>
    </row>
    <row r="97" spans="7:7" ht="15">
      <c r="G97" s="57"/>
    </row>
    <row r="98" spans="7:7" ht="15.75">
      <c r="G98" s="55"/>
    </row>
    <row r="99" spans="7:7" ht="15">
      <c r="G99" s="57"/>
    </row>
    <row r="100" spans="7:7" ht="15">
      <c r="G100" s="57"/>
    </row>
    <row r="101" spans="7:7" ht="15">
      <c r="G101" s="57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topLeftCell="A37" workbookViewId="0">
      <selection activeCell="E29" sqref="E29"/>
    </sheetView>
  </sheetViews>
  <sheetFormatPr baseColWidth="10" defaultRowHeight="12.75"/>
  <cols>
    <col min="1" max="1" width="4.7109375" style="45" customWidth="1"/>
    <col min="2" max="2" width="67.28515625" style="45" customWidth="1"/>
    <col min="3" max="3" width="41.85546875" style="45" customWidth="1"/>
    <col min="4" max="256" width="11.42578125" style="45"/>
    <col min="257" max="257" width="4" style="45" customWidth="1"/>
    <col min="258" max="258" width="67.28515625" style="45" customWidth="1"/>
    <col min="259" max="259" width="43.85546875" style="45" customWidth="1"/>
    <col min="260" max="512" width="11.42578125" style="45"/>
    <col min="513" max="513" width="4" style="45" customWidth="1"/>
    <col min="514" max="514" width="67.28515625" style="45" customWidth="1"/>
    <col min="515" max="515" width="43.85546875" style="45" customWidth="1"/>
    <col min="516" max="768" width="11.42578125" style="45"/>
    <col min="769" max="769" width="4" style="45" customWidth="1"/>
    <col min="770" max="770" width="67.28515625" style="45" customWidth="1"/>
    <col min="771" max="771" width="43.85546875" style="45" customWidth="1"/>
    <col min="772" max="1024" width="11.42578125" style="45"/>
    <col min="1025" max="1025" width="4" style="45" customWidth="1"/>
    <col min="1026" max="1026" width="67.28515625" style="45" customWidth="1"/>
    <col min="1027" max="1027" width="43.85546875" style="45" customWidth="1"/>
    <col min="1028" max="1280" width="11.42578125" style="45"/>
    <col min="1281" max="1281" width="4" style="45" customWidth="1"/>
    <col min="1282" max="1282" width="67.28515625" style="45" customWidth="1"/>
    <col min="1283" max="1283" width="43.85546875" style="45" customWidth="1"/>
    <col min="1284" max="1536" width="11.42578125" style="45"/>
    <col min="1537" max="1537" width="4" style="45" customWidth="1"/>
    <col min="1538" max="1538" width="67.28515625" style="45" customWidth="1"/>
    <col min="1539" max="1539" width="43.85546875" style="45" customWidth="1"/>
    <col min="1540" max="1792" width="11.42578125" style="45"/>
    <col min="1793" max="1793" width="4" style="45" customWidth="1"/>
    <col min="1794" max="1794" width="67.28515625" style="45" customWidth="1"/>
    <col min="1795" max="1795" width="43.85546875" style="45" customWidth="1"/>
    <col min="1796" max="2048" width="11.42578125" style="45"/>
    <col min="2049" max="2049" width="4" style="45" customWidth="1"/>
    <col min="2050" max="2050" width="67.28515625" style="45" customWidth="1"/>
    <col min="2051" max="2051" width="43.85546875" style="45" customWidth="1"/>
    <col min="2052" max="2304" width="11.42578125" style="45"/>
    <col min="2305" max="2305" width="4" style="45" customWidth="1"/>
    <col min="2306" max="2306" width="67.28515625" style="45" customWidth="1"/>
    <col min="2307" max="2307" width="43.85546875" style="45" customWidth="1"/>
    <col min="2308" max="2560" width="11.42578125" style="45"/>
    <col min="2561" max="2561" width="4" style="45" customWidth="1"/>
    <col min="2562" max="2562" width="67.28515625" style="45" customWidth="1"/>
    <col min="2563" max="2563" width="43.85546875" style="45" customWidth="1"/>
    <col min="2564" max="2816" width="11.42578125" style="45"/>
    <col min="2817" max="2817" width="4" style="45" customWidth="1"/>
    <col min="2818" max="2818" width="67.28515625" style="45" customWidth="1"/>
    <col min="2819" max="2819" width="43.85546875" style="45" customWidth="1"/>
    <col min="2820" max="3072" width="11.42578125" style="45"/>
    <col min="3073" max="3073" width="4" style="45" customWidth="1"/>
    <col min="3074" max="3074" width="67.28515625" style="45" customWidth="1"/>
    <col min="3075" max="3075" width="43.85546875" style="45" customWidth="1"/>
    <col min="3076" max="3328" width="11.42578125" style="45"/>
    <col min="3329" max="3329" width="4" style="45" customWidth="1"/>
    <col min="3330" max="3330" width="67.28515625" style="45" customWidth="1"/>
    <col min="3331" max="3331" width="43.85546875" style="45" customWidth="1"/>
    <col min="3332" max="3584" width="11.42578125" style="45"/>
    <col min="3585" max="3585" width="4" style="45" customWidth="1"/>
    <col min="3586" max="3586" width="67.28515625" style="45" customWidth="1"/>
    <col min="3587" max="3587" width="43.85546875" style="45" customWidth="1"/>
    <col min="3588" max="3840" width="11.42578125" style="45"/>
    <col min="3841" max="3841" width="4" style="45" customWidth="1"/>
    <col min="3842" max="3842" width="67.28515625" style="45" customWidth="1"/>
    <col min="3843" max="3843" width="43.85546875" style="45" customWidth="1"/>
    <col min="3844" max="4096" width="11.42578125" style="45"/>
    <col min="4097" max="4097" width="4" style="45" customWidth="1"/>
    <col min="4098" max="4098" width="67.28515625" style="45" customWidth="1"/>
    <col min="4099" max="4099" width="43.85546875" style="45" customWidth="1"/>
    <col min="4100" max="4352" width="11.42578125" style="45"/>
    <col min="4353" max="4353" width="4" style="45" customWidth="1"/>
    <col min="4354" max="4354" width="67.28515625" style="45" customWidth="1"/>
    <col min="4355" max="4355" width="43.85546875" style="45" customWidth="1"/>
    <col min="4356" max="4608" width="11.42578125" style="45"/>
    <col min="4609" max="4609" width="4" style="45" customWidth="1"/>
    <col min="4610" max="4610" width="67.28515625" style="45" customWidth="1"/>
    <col min="4611" max="4611" width="43.85546875" style="45" customWidth="1"/>
    <col min="4612" max="4864" width="11.42578125" style="45"/>
    <col min="4865" max="4865" width="4" style="45" customWidth="1"/>
    <col min="4866" max="4866" width="67.28515625" style="45" customWidth="1"/>
    <col min="4867" max="4867" width="43.85546875" style="45" customWidth="1"/>
    <col min="4868" max="5120" width="11.42578125" style="45"/>
    <col min="5121" max="5121" width="4" style="45" customWidth="1"/>
    <col min="5122" max="5122" width="67.28515625" style="45" customWidth="1"/>
    <col min="5123" max="5123" width="43.85546875" style="45" customWidth="1"/>
    <col min="5124" max="5376" width="11.42578125" style="45"/>
    <col min="5377" max="5377" width="4" style="45" customWidth="1"/>
    <col min="5378" max="5378" width="67.28515625" style="45" customWidth="1"/>
    <col min="5379" max="5379" width="43.85546875" style="45" customWidth="1"/>
    <col min="5380" max="5632" width="11.42578125" style="45"/>
    <col min="5633" max="5633" width="4" style="45" customWidth="1"/>
    <col min="5634" max="5634" width="67.28515625" style="45" customWidth="1"/>
    <col min="5635" max="5635" width="43.85546875" style="45" customWidth="1"/>
    <col min="5636" max="5888" width="11.42578125" style="45"/>
    <col min="5889" max="5889" width="4" style="45" customWidth="1"/>
    <col min="5890" max="5890" width="67.28515625" style="45" customWidth="1"/>
    <col min="5891" max="5891" width="43.85546875" style="45" customWidth="1"/>
    <col min="5892" max="6144" width="11.42578125" style="45"/>
    <col min="6145" max="6145" width="4" style="45" customWidth="1"/>
    <col min="6146" max="6146" width="67.28515625" style="45" customWidth="1"/>
    <col min="6147" max="6147" width="43.85546875" style="45" customWidth="1"/>
    <col min="6148" max="6400" width="11.42578125" style="45"/>
    <col min="6401" max="6401" width="4" style="45" customWidth="1"/>
    <col min="6402" max="6402" width="67.28515625" style="45" customWidth="1"/>
    <col min="6403" max="6403" width="43.85546875" style="45" customWidth="1"/>
    <col min="6404" max="6656" width="11.42578125" style="45"/>
    <col min="6657" max="6657" width="4" style="45" customWidth="1"/>
    <col min="6658" max="6658" width="67.28515625" style="45" customWidth="1"/>
    <col min="6659" max="6659" width="43.85546875" style="45" customWidth="1"/>
    <col min="6660" max="6912" width="11.42578125" style="45"/>
    <col min="6913" max="6913" width="4" style="45" customWidth="1"/>
    <col min="6914" max="6914" width="67.28515625" style="45" customWidth="1"/>
    <col min="6915" max="6915" width="43.85546875" style="45" customWidth="1"/>
    <col min="6916" max="7168" width="11.42578125" style="45"/>
    <col min="7169" max="7169" width="4" style="45" customWidth="1"/>
    <col min="7170" max="7170" width="67.28515625" style="45" customWidth="1"/>
    <col min="7171" max="7171" width="43.85546875" style="45" customWidth="1"/>
    <col min="7172" max="7424" width="11.42578125" style="45"/>
    <col min="7425" max="7425" width="4" style="45" customWidth="1"/>
    <col min="7426" max="7426" width="67.28515625" style="45" customWidth="1"/>
    <col min="7427" max="7427" width="43.85546875" style="45" customWidth="1"/>
    <col min="7428" max="7680" width="11.42578125" style="45"/>
    <col min="7681" max="7681" width="4" style="45" customWidth="1"/>
    <col min="7682" max="7682" width="67.28515625" style="45" customWidth="1"/>
    <col min="7683" max="7683" width="43.85546875" style="45" customWidth="1"/>
    <col min="7684" max="7936" width="11.42578125" style="45"/>
    <col min="7937" max="7937" width="4" style="45" customWidth="1"/>
    <col min="7938" max="7938" width="67.28515625" style="45" customWidth="1"/>
    <col min="7939" max="7939" width="43.85546875" style="45" customWidth="1"/>
    <col min="7940" max="8192" width="11.42578125" style="45"/>
    <col min="8193" max="8193" width="4" style="45" customWidth="1"/>
    <col min="8194" max="8194" width="67.28515625" style="45" customWidth="1"/>
    <col min="8195" max="8195" width="43.85546875" style="45" customWidth="1"/>
    <col min="8196" max="8448" width="11.42578125" style="45"/>
    <col min="8449" max="8449" width="4" style="45" customWidth="1"/>
    <col min="8450" max="8450" width="67.28515625" style="45" customWidth="1"/>
    <col min="8451" max="8451" width="43.85546875" style="45" customWidth="1"/>
    <col min="8452" max="8704" width="11.42578125" style="45"/>
    <col min="8705" max="8705" width="4" style="45" customWidth="1"/>
    <col min="8706" max="8706" width="67.28515625" style="45" customWidth="1"/>
    <col min="8707" max="8707" width="43.85546875" style="45" customWidth="1"/>
    <col min="8708" max="8960" width="11.42578125" style="45"/>
    <col min="8961" max="8961" width="4" style="45" customWidth="1"/>
    <col min="8962" max="8962" width="67.28515625" style="45" customWidth="1"/>
    <col min="8963" max="8963" width="43.85546875" style="45" customWidth="1"/>
    <col min="8964" max="9216" width="11.42578125" style="45"/>
    <col min="9217" max="9217" width="4" style="45" customWidth="1"/>
    <col min="9218" max="9218" width="67.28515625" style="45" customWidth="1"/>
    <col min="9219" max="9219" width="43.85546875" style="45" customWidth="1"/>
    <col min="9220" max="9472" width="11.42578125" style="45"/>
    <col min="9473" max="9473" width="4" style="45" customWidth="1"/>
    <col min="9474" max="9474" width="67.28515625" style="45" customWidth="1"/>
    <col min="9475" max="9475" width="43.85546875" style="45" customWidth="1"/>
    <col min="9476" max="9728" width="11.42578125" style="45"/>
    <col min="9729" max="9729" width="4" style="45" customWidth="1"/>
    <col min="9730" max="9730" width="67.28515625" style="45" customWidth="1"/>
    <col min="9731" max="9731" width="43.85546875" style="45" customWidth="1"/>
    <col min="9732" max="9984" width="11.42578125" style="45"/>
    <col min="9985" max="9985" width="4" style="45" customWidth="1"/>
    <col min="9986" max="9986" width="67.28515625" style="45" customWidth="1"/>
    <col min="9987" max="9987" width="43.85546875" style="45" customWidth="1"/>
    <col min="9988" max="10240" width="11.42578125" style="45"/>
    <col min="10241" max="10241" width="4" style="45" customWidth="1"/>
    <col min="10242" max="10242" width="67.28515625" style="45" customWidth="1"/>
    <col min="10243" max="10243" width="43.85546875" style="45" customWidth="1"/>
    <col min="10244" max="10496" width="11.42578125" style="45"/>
    <col min="10497" max="10497" width="4" style="45" customWidth="1"/>
    <col min="10498" max="10498" width="67.28515625" style="45" customWidth="1"/>
    <col min="10499" max="10499" width="43.85546875" style="45" customWidth="1"/>
    <col min="10500" max="10752" width="11.42578125" style="45"/>
    <col min="10753" max="10753" width="4" style="45" customWidth="1"/>
    <col min="10754" max="10754" width="67.28515625" style="45" customWidth="1"/>
    <col min="10755" max="10755" width="43.85546875" style="45" customWidth="1"/>
    <col min="10756" max="11008" width="11.42578125" style="45"/>
    <col min="11009" max="11009" width="4" style="45" customWidth="1"/>
    <col min="11010" max="11010" width="67.28515625" style="45" customWidth="1"/>
    <col min="11011" max="11011" width="43.85546875" style="45" customWidth="1"/>
    <col min="11012" max="11264" width="11.42578125" style="45"/>
    <col min="11265" max="11265" width="4" style="45" customWidth="1"/>
    <col min="11266" max="11266" width="67.28515625" style="45" customWidth="1"/>
    <col min="11267" max="11267" width="43.85546875" style="45" customWidth="1"/>
    <col min="11268" max="11520" width="11.42578125" style="45"/>
    <col min="11521" max="11521" width="4" style="45" customWidth="1"/>
    <col min="11522" max="11522" width="67.28515625" style="45" customWidth="1"/>
    <col min="11523" max="11523" width="43.85546875" style="45" customWidth="1"/>
    <col min="11524" max="11776" width="11.42578125" style="45"/>
    <col min="11777" max="11777" width="4" style="45" customWidth="1"/>
    <col min="11778" max="11778" width="67.28515625" style="45" customWidth="1"/>
    <col min="11779" max="11779" width="43.85546875" style="45" customWidth="1"/>
    <col min="11780" max="12032" width="11.42578125" style="45"/>
    <col min="12033" max="12033" width="4" style="45" customWidth="1"/>
    <col min="12034" max="12034" width="67.28515625" style="45" customWidth="1"/>
    <col min="12035" max="12035" width="43.85546875" style="45" customWidth="1"/>
    <col min="12036" max="12288" width="11.42578125" style="45"/>
    <col min="12289" max="12289" width="4" style="45" customWidth="1"/>
    <col min="12290" max="12290" width="67.28515625" style="45" customWidth="1"/>
    <col min="12291" max="12291" width="43.85546875" style="45" customWidth="1"/>
    <col min="12292" max="12544" width="11.42578125" style="45"/>
    <col min="12545" max="12545" width="4" style="45" customWidth="1"/>
    <col min="12546" max="12546" width="67.28515625" style="45" customWidth="1"/>
    <col min="12547" max="12547" width="43.85546875" style="45" customWidth="1"/>
    <col min="12548" max="12800" width="11.42578125" style="45"/>
    <col min="12801" max="12801" width="4" style="45" customWidth="1"/>
    <col min="12802" max="12802" width="67.28515625" style="45" customWidth="1"/>
    <col min="12803" max="12803" width="43.85546875" style="45" customWidth="1"/>
    <col min="12804" max="13056" width="11.42578125" style="45"/>
    <col min="13057" max="13057" width="4" style="45" customWidth="1"/>
    <col min="13058" max="13058" width="67.28515625" style="45" customWidth="1"/>
    <col min="13059" max="13059" width="43.85546875" style="45" customWidth="1"/>
    <col min="13060" max="13312" width="11.42578125" style="45"/>
    <col min="13313" max="13313" width="4" style="45" customWidth="1"/>
    <col min="13314" max="13314" width="67.28515625" style="45" customWidth="1"/>
    <col min="13315" max="13315" width="43.85546875" style="45" customWidth="1"/>
    <col min="13316" max="13568" width="11.42578125" style="45"/>
    <col min="13569" max="13569" width="4" style="45" customWidth="1"/>
    <col min="13570" max="13570" width="67.28515625" style="45" customWidth="1"/>
    <col min="13571" max="13571" width="43.85546875" style="45" customWidth="1"/>
    <col min="13572" max="13824" width="11.42578125" style="45"/>
    <col min="13825" max="13825" width="4" style="45" customWidth="1"/>
    <col min="13826" max="13826" width="67.28515625" style="45" customWidth="1"/>
    <col min="13827" max="13827" width="43.85546875" style="45" customWidth="1"/>
    <col min="13828" max="14080" width="11.42578125" style="45"/>
    <col min="14081" max="14081" width="4" style="45" customWidth="1"/>
    <col min="14082" max="14082" width="67.28515625" style="45" customWidth="1"/>
    <col min="14083" max="14083" width="43.85546875" style="45" customWidth="1"/>
    <col min="14084" max="14336" width="11.42578125" style="45"/>
    <col min="14337" max="14337" width="4" style="45" customWidth="1"/>
    <col min="14338" max="14338" width="67.28515625" style="45" customWidth="1"/>
    <col min="14339" max="14339" width="43.85546875" style="45" customWidth="1"/>
    <col min="14340" max="14592" width="11.42578125" style="45"/>
    <col min="14593" max="14593" width="4" style="45" customWidth="1"/>
    <col min="14594" max="14594" width="67.28515625" style="45" customWidth="1"/>
    <col min="14595" max="14595" width="43.85546875" style="45" customWidth="1"/>
    <col min="14596" max="14848" width="11.42578125" style="45"/>
    <col min="14849" max="14849" width="4" style="45" customWidth="1"/>
    <col min="14850" max="14850" width="67.28515625" style="45" customWidth="1"/>
    <col min="14851" max="14851" width="43.85546875" style="45" customWidth="1"/>
    <col min="14852" max="15104" width="11.42578125" style="45"/>
    <col min="15105" max="15105" width="4" style="45" customWidth="1"/>
    <col min="15106" max="15106" width="67.28515625" style="45" customWidth="1"/>
    <col min="15107" max="15107" width="43.85546875" style="45" customWidth="1"/>
    <col min="15108" max="15360" width="11.42578125" style="45"/>
    <col min="15361" max="15361" width="4" style="45" customWidth="1"/>
    <col min="15362" max="15362" width="67.28515625" style="45" customWidth="1"/>
    <col min="15363" max="15363" width="43.85546875" style="45" customWidth="1"/>
    <col min="15364" max="15616" width="11.42578125" style="45"/>
    <col min="15617" max="15617" width="4" style="45" customWidth="1"/>
    <col min="15618" max="15618" width="67.28515625" style="45" customWidth="1"/>
    <col min="15619" max="15619" width="43.85546875" style="45" customWidth="1"/>
    <col min="15620" max="15872" width="11.42578125" style="45"/>
    <col min="15873" max="15873" width="4" style="45" customWidth="1"/>
    <col min="15874" max="15874" width="67.28515625" style="45" customWidth="1"/>
    <col min="15875" max="15875" width="43.85546875" style="45" customWidth="1"/>
    <col min="15876" max="16128" width="11.42578125" style="45"/>
    <col min="16129" max="16129" width="4" style="45" customWidth="1"/>
    <col min="16130" max="16130" width="67.28515625" style="45" customWidth="1"/>
    <col min="16131" max="16131" width="43.85546875" style="45" customWidth="1"/>
    <col min="16132" max="16384" width="11.42578125" style="45"/>
  </cols>
  <sheetData>
    <row r="8" spans="2:3" ht="1.5" customHeight="1"/>
    <row r="9" spans="2:3" ht="9" customHeight="1" thickBot="1"/>
    <row r="10" spans="2:3" ht="33.75" customHeight="1" thickBot="1">
      <c r="B10" s="328" t="s">
        <v>187</v>
      </c>
      <c r="C10" s="333"/>
    </row>
    <row r="11" spans="2:3" ht="3" customHeight="1">
      <c r="B11" s="97"/>
      <c r="C11" s="98"/>
    </row>
    <row r="12" spans="2:3" ht="36" customHeight="1">
      <c r="B12" s="118" t="s">
        <v>89</v>
      </c>
      <c r="C12" s="119" t="s">
        <v>90</v>
      </c>
    </row>
    <row r="13" spans="2:3" ht="27.95" customHeight="1">
      <c r="B13" s="99" t="s">
        <v>91</v>
      </c>
      <c r="C13" s="100">
        <v>600</v>
      </c>
    </row>
    <row r="14" spans="2:3" ht="27.95" customHeight="1">
      <c r="B14" s="99" t="s">
        <v>92</v>
      </c>
      <c r="C14" s="100">
        <v>485</v>
      </c>
    </row>
    <row r="15" spans="2:3" ht="27.95" customHeight="1">
      <c r="B15" s="99" t="s">
        <v>93</v>
      </c>
      <c r="C15" s="100">
        <v>464</v>
      </c>
    </row>
    <row r="16" spans="2:3" ht="27.95" customHeight="1">
      <c r="B16" s="99" t="s">
        <v>94</v>
      </c>
      <c r="C16" s="100">
        <v>0</v>
      </c>
    </row>
    <row r="17" spans="2:3" ht="27.95" customHeight="1">
      <c r="B17" s="99" t="s">
        <v>95</v>
      </c>
      <c r="C17" s="100">
        <v>80</v>
      </c>
    </row>
    <row r="18" spans="2:3" ht="27.95" customHeight="1" thickBot="1">
      <c r="B18" s="101" t="s">
        <v>96</v>
      </c>
      <c r="C18" s="102">
        <v>56</v>
      </c>
    </row>
    <row r="19" spans="2:3" ht="4.5" customHeight="1" thickBot="1">
      <c r="B19" s="103"/>
      <c r="C19" s="104"/>
    </row>
    <row r="20" spans="2:3" ht="33.75" customHeight="1" thickBot="1">
      <c r="B20" s="122" t="s">
        <v>111</v>
      </c>
      <c r="C20" s="121" t="s">
        <v>188</v>
      </c>
    </row>
    <row r="21" spans="2:3" ht="3.75" customHeight="1" thickBot="1">
      <c r="B21" s="105"/>
      <c r="C21" s="106"/>
    </row>
    <row r="22" spans="2:3" ht="27.95" customHeight="1">
      <c r="B22" s="107" t="s">
        <v>97</v>
      </c>
      <c r="C22" s="108" t="s">
        <v>90</v>
      </c>
    </row>
    <row r="23" spans="2:3" ht="27.95" customHeight="1">
      <c r="B23" s="99" t="s">
        <v>98</v>
      </c>
      <c r="C23" s="109">
        <v>564</v>
      </c>
    </row>
    <row r="24" spans="2:3" ht="27.95" customHeight="1">
      <c r="B24" s="99" t="s">
        <v>99</v>
      </c>
      <c r="C24" s="109">
        <v>0</v>
      </c>
    </row>
    <row r="25" spans="2:3" ht="27.95" customHeight="1">
      <c r="B25" s="136" t="s">
        <v>100</v>
      </c>
      <c r="C25" s="138">
        <v>50</v>
      </c>
    </row>
    <row r="26" spans="2:3" ht="27.95" customHeight="1">
      <c r="B26" s="137" t="s">
        <v>101</v>
      </c>
      <c r="C26" s="139"/>
    </row>
    <row r="27" spans="2:3" ht="27.95" customHeight="1">
      <c r="B27" s="137" t="s">
        <v>102</v>
      </c>
      <c r="C27" s="139">
        <v>14</v>
      </c>
    </row>
    <row r="28" spans="2:3" ht="27.95" customHeight="1">
      <c r="B28" s="137" t="s">
        <v>103</v>
      </c>
      <c r="C28" s="139">
        <v>0</v>
      </c>
    </row>
    <row r="29" spans="2:3" ht="27.95" customHeight="1">
      <c r="B29" s="137" t="s">
        <v>104</v>
      </c>
      <c r="C29" s="139">
        <v>0</v>
      </c>
    </row>
    <row r="30" spans="2:3" ht="32.25" customHeight="1">
      <c r="B30" s="137" t="s">
        <v>105</v>
      </c>
      <c r="C30" s="139">
        <v>0</v>
      </c>
    </row>
    <row r="31" spans="2:3" ht="10.5" customHeight="1" thickBot="1">
      <c r="B31" s="140"/>
      <c r="C31" s="141"/>
    </row>
    <row r="32" spans="2:3" ht="11.25" customHeight="1" thickBot="1">
      <c r="B32" s="110"/>
      <c r="C32" s="57"/>
    </row>
    <row r="33" spans="2:3" ht="48" customHeight="1" thickBot="1">
      <c r="B33" s="111" t="s">
        <v>126</v>
      </c>
      <c r="C33" s="112">
        <f>C23+C25+C27+C28+C29+C30+C24+C26</f>
        <v>628</v>
      </c>
    </row>
    <row r="34" spans="2:3" ht="11.25" customHeight="1" thickBot="1">
      <c r="B34" s="113"/>
      <c r="C34" s="114"/>
    </row>
    <row r="35" spans="2:3" ht="30" customHeight="1" thickBot="1">
      <c r="B35" s="122" t="s">
        <v>110</v>
      </c>
      <c r="C35" s="120" t="s">
        <v>188</v>
      </c>
    </row>
    <row r="36" spans="2:3" ht="10.5" customHeight="1" thickBot="1">
      <c r="B36" s="115"/>
      <c r="C36" s="106"/>
    </row>
    <row r="37" spans="2:3" ht="27.95" customHeight="1">
      <c r="B37" s="107" t="s">
        <v>106</v>
      </c>
      <c r="C37" s="116"/>
    </row>
    <row r="38" spans="2:3" ht="25.5" customHeight="1">
      <c r="B38" s="99" t="s">
        <v>107</v>
      </c>
      <c r="C38" s="100">
        <v>109</v>
      </c>
    </row>
    <row r="39" spans="2:3" ht="24.75" customHeight="1">
      <c r="B39" s="99" t="s">
        <v>108</v>
      </c>
      <c r="C39" s="100">
        <v>157</v>
      </c>
    </row>
    <row r="40" spans="2:3" ht="24" customHeight="1" thickBot="1">
      <c r="B40" s="101" t="s">
        <v>109</v>
      </c>
      <c r="C40" s="102">
        <v>61</v>
      </c>
    </row>
    <row r="41" spans="2:3" ht="10.5" customHeight="1" thickBot="1">
      <c r="B41" s="110"/>
      <c r="C41" s="57"/>
    </row>
    <row r="42" spans="2:3" ht="27.95" customHeight="1">
      <c r="B42" s="72" t="s">
        <v>5</v>
      </c>
      <c r="C42" s="117">
        <f>SUM(C38:C41)</f>
        <v>327</v>
      </c>
    </row>
    <row r="43" spans="2:3" ht="27.95" customHeight="1">
      <c r="B43" s="50"/>
      <c r="C43" s="51"/>
    </row>
    <row r="44" spans="2:3" ht="27.95" customHeight="1">
      <c r="B44" s="53"/>
      <c r="C44" s="52"/>
    </row>
    <row r="45" spans="2:3" ht="27.95" customHeight="1">
      <c r="B45" s="54"/>
      <c r="C45" s="54"/>
    </row>
    <row r="46" spans="2:3" ht="30.95" customHeight="1">
      <c r="B46" s="56"/>
      <c r="C46" s="57"/>
    </row>
    <row r="47" spans="2:3" ht="30.95" customHeight="1">
      <c r="B47" s="56"/>
      <c r="C47" s="57"/>
    </row>
    <row r="48" spans="2:3" ht="30.95" customHeight="1">
      <c r="B48" s="58"/>
      <c r="C48" s="57"/>
    </row>
    <row r="49" spans="2:3" ht="30.95" customHeight="1">
      <c r="B49" s="59"/>
      <c r="C49" s="59"/>
    </row>
    <row r="50" spans="2:3" ht="30.95" customHeight="1">
      <c r="B50" s="59"/>
      <c r="C50" s="59"/>
    </row>
    <row r="51" spans="2:3" ht="30.95" customHeight="1">
      <c r="B51" s="60"/>
      <c r="C51" s="60"/>
    </row>
    <row r="52" spans="2:3" ht="30.95" customHeight="1">
      <c r="B52" s="61"/>
      <c r="C52" s="61"/>
    </row>
    <row r="53" spans="2:3" ht="30.95" customHeight="1">
      <c r="B53" s="62"/>
      <c r="C53" s="62"/>
    </row>
    <row r="54" spans="2:3" ht="30.95" customHeight="1">
      <c r="B54" s="56"/>
      <c r="C54" s="57"/>
    </row>
    <row r="55" spans="2:3" ht="30.95" customHeight="1">
      <c r="B55" s="56"/>
      <c r="C55" s="57"/>
    </row>
    <row r="56" spans="2:3" ht="30.95" customHeight="1">
      <c r="B56" s="56"/>
      <c r="C56" s="57"/>
    </row>
    <row r="57" spans="2:3" ht="30.95" customHeight="1">
      <c r="B57" s="56"/>
      <c r="C57" s="57"/>
    </row>
    <row r="58" spans="2:3" ht="30.95" customHeight="1">
      <c r="B58" s="56"/>
      <c r="C58" s="57"/>
    </row>
    <row r="59" spans="2:3" ht="30.95" customHeight="1">
      <c r="B59" s="63"/>
      <c r="C59" s="55"/>
    </row>
    <row r="60" spans="2:3" ht="30.95" customHeight="1">
      <c r="B60" s="56"/>
      <c r="C60" s="57"/>
    </row>
    <row r="61" spans="2:3" ht="30.95" customHeight="1">
      <c r="B61" s="56"/>
      <c r="C61" s="57"/>
    </row>
    <row r="62" spans="2:3" ht="30.95" customHeight="1">
      <c r="B62" s="58"/>
      <c r="C62" s="57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P30"/>
  <sheetViews>
    <sheetView showGridLines="0" showWhiteSpace="0" view="pageLayout" topLeftCell="A22" zoomScale="75" zoomScaleNormal="50" zoomScaleSheetLayoutView="75" zoomScalePageLayoutView="75" workbookViewId="0">
      <selection activeCell="N2" sqref="N2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5" spans="2:16" ht="38.25" customHeight="1">
      <c r="B5" s="341" t="s">
        <v>189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</row>
    <row r="8" spans="2:16" ht="14.25" customHeight="1"/>
    <row r="9" spans="2:16" ht="19.5" hidden="1" customHeight="1">
      <c r="P9" s="173"/>
    </row>
    <row r="11" spans="2:16">
      <c r="B11" s="5"/>
      <c r="C11" s="5"/>
    </row>
    <row r="12" spans="2:16" ht="36" customHeight="1">
      <c r="B12" s="293" t="s">
        <v>0</v>
      </c>
      <c r="C12" s="297" t="s">
        <v>34</v>
      </c>
      <c r="D12" s="269"/>
      <c r="E12" s="249">
        <v>100</v>
      </c>
    </row>
    <row r="13" spans="2:16" ht="36" customHeight="1">
      <c r="B13" s="294" t="s">
        <v>177</v>
      </c>
      <c r="C13" s="295">
        <v>292</v>
      </c>
      <c r="D13" s="269"/>
      <c r="E13" s="249"/>
    </row>
    <row r="14" spans="2:16" ht="30.95" customHeight="1">
      <c r="B14" s="298" t="s">
        <v>190</v>
      </c>
      <c r="C14" s="299">
        <v>265</v>
      </c>
      <c r="D14" s="269"/>
      <c r="E14" s="249"/>
    </row>
    <row r="15" spans="2:16" ht="12.75" customHeight="1" thickBot="1">
      <c r="B15" s="283"/>
      <c r="C15" s="295"/>
      <c r="D15" s="270"/>
      <c r="E15" s="269"/>
    </row>
    <row r="16" spans="2:16" ht="39.75" customHeight="1" thickTop="1">
      <c r="B16" s="296" t="s">
        <v>22</v>
      </c>
      <c r="C16" s="300">
        <f>(C13*E12/C14)-100</f>
        <v>10.188679245283012</v>
      </c>
      <c r="D16" s="269"/>
      <c r="E16" s="269"/>
    </row>
    <row r="17" spans="2:5">
      <c r="D17" s="269"/>
      <c r="E17" s="269"/>
    </row>
    <row r="18" spans="2:5">
      <c r="D18" s="269"/>
      <c r="E18" s="269"/>
    </row>
    <row r="25" spans="2:5" ht="15.75" thickBot="1"/>
    <row r="26" spans="2:5">
      <c r="B26" s="199" t="s">
        <v>133</v>
      </c>
      <c r="C26" s="208">
        <v>187</v>
      </c>
    </row>
    <row r="27" spans="2:5" ht="15.75" thickBot="1">
      <c r="B27" s="201" t="s">
        <v>179</v>
      </c>
      <c r="C27" s="210">
        <v>78</v>
      </c>
    </row>
    <row r="28" spans="2:5">
      <c r="B28" s="200" t="s">
        <v>134</v>
      </c>
      <c r="C28" s="209"/>
    </row>
    <row r="29" spans="2:5" ht="15.75" thickBot="1">
      <c r="B29" s="201" t="s">
        <v>180</v>
      </c>
      <c r="C29" s="210"/>
    </row>
    <row r="30" spans="2:5">
      <c r="C30" s="9">
        <f>SUM(C26:C29)</f>
        <v>265</v>
      </c>
    </row>
  </sheetData>
  <mergeCells count="1">
    <mergeCell ref="B5:O5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topLeftCell="A22" zoomScale="75" zoomScaleSheetLayoutView="75" zoomScalePageLayoutView="75" workbookViewId="0">
      <selection activeCell="M28" sqref="M28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>
      <c r="B9" s="342" t="s">
        <v>191</v>
      </c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174"/>
    </row>
    <row r="11" spans="2:16" ht="15.75" thickBot="1">
      <c r="B11" s="11" t="s">
        <v>8</v>
      </c>
      <c r="C11" s="12"/>
      <c r="D11" s="12"/>
    </row>
    <row r="12" spans="2:16" ht="36" customHeight="1">
      <c r="B12" s="301" t="s">
        <v>0</v>
      </c>
      <c r="C12" s="302" t="s">
        <v>175</v>
      </c>
      <c r="D12" s="273" t="s">
        <v>181</v>
      </c>
    </row>
    <row r="13" spans="2:16" ht="30.95" customHeight="1">
      <c r="B13" s="303" t="s">
        <v>17</v>
      </c>
      <c r="C13" s="304">
        <v>28</v>
      </c>
      <c r="D13" s="305">
        <v>33</v>
      </c>
    </row>
    <row r="14" spans="2:16" ht="30.95" customHeight="1">
      <c r="B14" s="303" t="s">
        <v>18</v>
      </c>
      <c r="C14" s="304">
        <v>10</v>
      </c>
      <c r="D14" s="305">
        <v>15</v>
      </c>
    </row>
    <row r="15" spans="2:16" ht="30.95" customHeight="1">
      <c r="B15" s="306" t="s">
        <v>19</v>
      </c>
      <c r="C15" s="304">
        <v>17</v>
      </c>
      <c r="D15" s="305">
        <v>36</v>
      </c>
    </row>
    <row r="16" spans="2:16" ht="12.75" customHeight="1">
      <c r="B16" s="307"/>
      <c r="C16" s="308"/>
      <c r="D16" s="308"/>
    </row>
    <row r="17" spans="2:4" ht="30.95" customHeight="1">
      <c r="B17" s="309" t="s">
        <v>5</v>
      </c>
      <c r="C17" s="305">
        <f>C13+C14+C15</f>
        <v>55</v>
      </c>
      <c r="D17" s="305">
        <f>D13+D14+D15</f>
        <v>84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zoomScale="75" zoomScaleSheetLayoutView="75" zoomScalePageLayoutView="75" workbookViewId="0">
      <selection activeCell="I53" sqref="I53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>
      <c r="A9" s="325" t="s">
        <v>192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176"/>
    </row>
    <row r="11" spans="1:15">
      <c r="A11" s="11" t="s">
        <v>8</v>
      </c>
      <c r="B11" s="12"/>
      <c r="C11" s="12"/>
    </row>
    <row r="12" spans="1:15" ht="36" customHeight="1">
      <c r="A12" s="310" t="s">
        <v>0</v>
      </c>
      <c r="B12" s="311" t="s">
        <v>175</v>
      </c>
      <c r="C12" s="312" t="s">
        <v>181</v>
      </c>
    </row>
    <row r="13" spans="1:15" ht="30.95" customHeight="1">
      <c r="A13" s="313" t="s">
        <v>20</v>
      </c>
      <c r="B13" s="305">
        <v>861</v>
      </c>
      <c r="C13" s="314">
        <v>820</v>
      </c>
    </row>
    <row r="14" spans="1:15" ht="30.95" customHeight="1">
      <c r="A14" s="315" t="s">
        <v>21</v>
      </c>
      <c r="B14" s="305">
        <v>452</v>
      </c>
      <c r="C14" s="314">
        <v>180</v>
      </c>
    </row>
    <row r="15" spans="1:15" ht="15.75" customHeight="1">
      <c r="A15" s="307"/>
      <c r="B15" s="316"/>
      <c r="C15" s="316"/>
    </row>
    <row r="16" spans="1:15" ht="24" customHeight="1">
      <c r="A16" s="317" t="s">
        <v>5</v>
      </c>
      <c r="B16" s="318">
        <f>B13+B14</f>
        <v>1313</v>
      </c>
      <c r="C16" s="319">
        <f>C13+C14</f>
        <v>1000</v>
      </c>
    </row>
    <row r="17" spans="1:3" ht="30.95" customHeight="1">
      <c r="A17" s="14"/>
      <c r="B17" s="15"/>
      <c r="C17" s="15"/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 thickBot="1">
      <c r="A20" s="14"/>
      <c r="B20" s="15"/>
      <c r="C20" s="15"/>
    </row>
    <row r="21" spans="1:3" ht="30.95" customHeight="1" thickBot="1">
      <c r="A21" s="343" t="s">
        <v>131</v>
      </c>
      <c r="B21" s="344"/>
      <c r="C21" s="15"/>
    </row>
    <row r="22" spans="1:3" ht="30.95" customHeight="1">
      <c r="A22" s="255" t="s">
        <v>112</v>
      </c>
      <c r="B22" s="177">
        <v>846</v>
      </c>
      <c r="C22" s="15"/>
    </row>
    <row r="23" spans="1:3" ht="27" customHeight="1" thickBot="1">
      <c r="A23" s="256" t="s">
        <v>113</v>
      </c>
      <c r="B23" s="177">
        <v>60</v>
      </c>
      <c r="C23" s="15"/>
    </row>
    <row r="24" spans="1:3" ht="21.75" customHeight="1" thickBot="1">
      <c r="A24" s="250"/>
      <c r="B24" s="251"/>
      <c r="C24" s="15"/>
    </row>
    <row r="25" spans="1:3" ht="13.5" customHeight="1">
      <c r="A25" s="345" t="s">
        <v>119</v>
      </c>
      <c r="B25" s="346"/>
      <c r="C25" s="15"/>
    </row>
    <row r="26" spans="1:3" ht="24" customHeight="1">
      <c r="A26" s="257" t="s">
        <v>112</v>
      </c>
      <c r="B26" s="252">
        <v>83</v>
      </c>
      <c r="C26" s="15"/>
    </row>
    <row r="27" spans="1:3" ht="30.95" customHeight="1" thickBot="1">
      <c r="A27" s="256" t="s">
        <v>113</v>
      </c>
      <c r="B27" s="253">
        <v>11</v>
      </c>
      <c r="C27" s="15"/>
    </row>
    <row r="28" spans="1:3" ht="24.75" customHeight="1" thickBot="1">
      <c r="B28" s="254">
        <f>B27+B26+B23+B22</f>
        <v>1000</v>
      </c>
      <c r="C28" s="15"/>
    </row>
    <row r="29" spans="1:3" ht="30.95" customHeight="1">
      <c r="A29" s="14"/>
      <c r="B29" s="15"/>
      <c r="C29" s="15"/>
    </row>
    <row r="30" spans="1:3" ht="30.95" customHeight="1"/>
  </sheetData>
  <mergeCells count="3">
    <mergeCell ref="A9:N9"/>
    <mergeCell ref="A21:B21"/>
    <mergeCell ref="A25:B25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topLeftCell="A28" zoomScaleNormal="100" workbookViewId="0">
      <selection activeCell="M24" sqref="M24"/>
    </sheetView>
  </sheetViews>
  <sheetFormatPr baseColWidth="10" defaultRowHeight="12.75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>
      <c r="C3" s="347" t="s">
        <v>193</v>
      </c>
      <c r="D3" s="347"/>
      <c r="E3" s="347"/>
      <c r="F3" s="347"/>
      <c r="G3" s="347"/>
      <c r="H3" s="347"/>
      <c r="I3" s="347"/>
      <c r="J3" s="347"/>
    </row>
    <row r="4" spans="2:12">
      <c r="C4" s="347"/>
      <c r="D4" s="347"/>
      <c r="E4" s="347"/>
      <c r="F4" s="347"/>
      <c r="G4" s="347"/>
      <c r="H4" s="347"/>
      <c r="I4" s="347"/>
      <c r="J4" s="347"/>
    </row>
    <row r="5" spans="2:12">
      <c r="C5" s="347"/>
      <c r="D5" s="347"/>
      <c r="E5" s="347"/>
      <c r="F5" s="347"/>
      <c r="G5" s="347"/>
      <c r="H5" s="347"/>
      <c r="I5" s="347"/>
      <c r="J5" s="347"/>
    </row>
    <row r="6" spans="2:12">
      <c r="C6" s="347"/>
      <c r="D6" s="347"/>
      <c r="E6" s="347"/>
      <c r="F6" s="347"/>
      <c r="G6" s="347"/>
      <c r="H6" s="347"/>
      <c r="I6" s="347"/>
      <c r="J6" s="347"/>
    </row>
    <row r="8" spans="2:12" ht="18" thickBot="1"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</row>
    <row r="9" spans="2:12" s="185" customFormat="1" ht="33" customHeight="1" thickBot="1">
      <c r="B9" s="240" t="s">
        <v>34</v>
      </c>
      <c r="C9" s="241" t="s">
        <v>148</v>
      </c>
      <c r="D9" s="242" t="s">
        <v>149</v>
      </c>
      <c r="E9" s="242" t="s">
        <v>150</v>
      </c>
      <c r="F9" s="243" t="s">
        <v>151</v>
      </c>
      <c r="G9" s="243" t="s">
        <v>152</v>
      </c>
      <c r="H9" s="244" t="s">
        <v>153</v>
      </c>
      <c r="I9" s="245" t="s">
        <v>167</v>
      </c>
      <c r="J9" s="246" t="s">
        <v>160</v>
      </c>
      <c r="K9" s="206"/>
      <c r="L9" s="206"/>
    </row>
    <row r="10" spans="2:12" ht="18" thickBot="1">
      <c r="B10" s="234" t="s">
        <v>144</v>
      </c>
      <c r="C10" s="207">
        <v>346</v>
      </c>
      <c r="D10" s="207">
        <v>41</v>
      </c>
      <c r="E10" s="207">
        <v>26</v>
      </c>
      <c r="F10" s="207">
        <v>12</v>
      </c>
      <c r="G10" s="207">
        <v>16</v>
      </c>
      <c r="H10" s="230">
        <v>7</v>
      </c>
      <c r="I10" s="230">
        <v>0</v>
      </c>
      <c r="J10" s="239">
        <f>SUM(C10:I10)</f>
        <v>448</v>
      </c>
      <c r="K10" s="203"/>
      <c r="L10" s="203"/>
    </row>
    <row r="11" spans="2:12" ht="10.5" customHeight="1" thickBot="1">
      <c r="B11" s="235"/>
      <c r="C11" s="204"/>
      <c r="D11" s="204"/>
      <c r="E11" s="204"/>
      <c r="F11" s="204"/>
      <c r="G11" s="204"/>
      <c r="H11" s="217"/>
      <c r="I11" s="217"/>
      <c r="J11" s="239"/>
      <c r="K11" s="203"/>
      <c r="L11" s="203"/>
    </row>
    <row r="12" spans="2:12" ht="18" thickBot="1">
      <c r="B12" s="235" t="s">
        <v>145</v>
      </c>
      <c r="C12" s="204">
        <v>16</v>
      </c>
      <c r="D12" s="204">
        <v>4</v>
      </c>
      <c r="E12" s="204">
        <v>0</v>
      </c>
      <c r="F12" s="204">
        <v>1</v>
      </c>
      <c r="G12" s="204">
        <v>0</v>
      </c>
      <c r="H12" s="217">
        <v>0</v>
      </c>
      <c r="I12" s="217">
        <v>0</v>
      </c>
      <c r="J12" s="239">
        <f>SUM(C12:I12)</f>
        <v>21</v>
      </c>
      <c r="K12" s="203"/>
      <c r="L12" s="203"/>
    </row>
    <row r="13" spans="2:12" ht="6.75" customHeight="1" thickBot="1">
      <c r="B13" s="235"/>
      <c r="C13" s="204"/>
      <c r="D13" s="204"/>
      <c r="E13" s="204"/>
      <c r="F13" s="204"/>
      <c r="G13" s="204"/>
      <c r="H13" s="217"/>
      <c r="I13" s="217"/>
      <c r="J13" s="239"/>
      <c r="K13" s="203"/>
      <c r="L13" s="203"/>
    </row>
    <row r="14" spans="2:12" ht="18" thickBot="1">
      <c r="B14" s="235" t="s">
        <v>146</v>
      </c>
      <c r="C14" s="204">
        <v>2</v>
      </c>
      <c r="D14" s="204">
        <v>0</v>
      </c>
      <c r="E14" s="204">
        <v>92</v>
      </c>
      <c r="F14" s="204">
        <v>2</v>
      </c>
      <c r="G14" s="204">
        <v>0</v>
      </c>
      <c r="H14" s="217">
        <v>0</v>
      </c>
      <c r="I14" s="217">
        <v>0</v>
      </c>
      <c r="J14" s="239">
        <f>SUM(C14:I14)</f>
        <v>96</v>
      </c>
      <c r="K14" s="203"/>
      <c r="L14" s="203"/>
    </row>
    <row r="15" spans="2:12" ht="9" customHeight="1" thickBot="1">
      <c r="B15" s="235"/>
      <c r="C15" s="204"/>
      <c r="D15" s="204"/>
      <c r="E15" s="204"/>
      <c r="F15" s="204"/>
      <c r="G15" s="204"/>
      <c r="H15" s="217"/>
      <c r="I15" s="217"/>
      <c r="J15" s="239"/>
      <c r="K15" s="203"/>
      <c r="L15" s="203"/>
    </row>
    <row r="16" spans="2:12" ht="18" thickBot="1">
      <c r="B16" s="236" t="s">
        <v>147</v>
      </c>
      <c r="C16" s="237">
        <v>0</v>
      </c>
      <c r="D16" s="237">
        <v>0</v>
      </c>
      <c r="E16" s="237">
        <v>16</v>
      </c>
      <c r="F16" s="237">
        <v>1</v>
      </c>
      <c r="G16" s="237">
        <v>0</v>
      </c>
      <c r="H16" s="238">
        <v>0</v>
      </c>
      <c r="I16" s="238">
        <v>0</v>
      </c>
      <c r="J16" s="239">
        <f>SUM(C16:I16)</f>
        <v>17</v>
      </c>
      <c r="K16" s="203"/>
      <c r="L16" s="203"/>
    </row>
    <row r="17" spans="2:12" ht="36" customHeight="1">
      <c r="B17" s="214"/>
      <c r="C17" s="231">
        <f>SUM(C10:C16)</f>
        <v>364</v>
      </c>
      <c r="D17" s="232">
        <f t="shared" ref="D17:I17" si="0">SUM(D10:D16)</f>
        <v>45</v>
      </c>
      <c r="E17" s="232">
        <f t="shared" si="0"/>
        <v>134</v>
      </c>
      <c r="F17" s="232">
        <f t="shared" si="0"/>
        <v>16</v>
      </c>
      <c r="G17" s="232">
        <f t="shared" si="0"/>
        <v>16</v>
      </c>
      <c r="H17" s="233">
        <f t="shared" si="0"/>
        <v>7</v>
      </c>
      <c r="I17" s="233">
        <f t="shared" si="0"/>
        <v>0</v>
      </c>
      <c r="J17" s="239">
        <f>SUM(C17:I17)</f>
        <v>582</v>
      </c>
      <c r="K17" s="203"/>
      <c r="L17" s="203"/>
    </row>
    <row r="18" spans="2:12" ht="17.25"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</row>
    <row r="19" spans="2:12" ht="17.25"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</row>
    <row r="20" spans="2:12" ht="17.25"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</row>
    <row r="21" spans="2:12" ht="17.25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</row>
    <row r="22" spans="2:12" ht="17.25"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</row>
    <row r="23" spans="2:12" ht="17.25"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</row>
    <row r="24" spans="2:12" ht="17.25"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</row>
    <row r="25" spans="2:12" ht="17.25"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</row>
    <row r="26" spans="2:12" ht="17.25">
      <c r="K26" s="203"/>
      <c r="L26" s="203"/>
    </row>
    <row r="27" spans="2:12" ht="17.25">
      <c r="K27" s="203"/>
      <c r="L27" s="203"/>
    </row>
  </sheetData>
  <mergeCells count="1">
    <mergeCell ref="C3:J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21"/>
  <sheetViews>
    <sheetView topLeftCell="A25" workbookViewId="0">
      <selection activeCell="K39" sqref="K39"/>
    </sheetView>
  </sheetViews>
  <sheetFormatPr baseColWidth="10" defaultRowHeight="12.75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7" spans="1:9" ht="12.75" customHeight="1">
      <c r="A7" s="348" t="s">
        <v>156</v>
      </c>
      <c r="B7" s="348"/>
      <c r="C7" s="348"/>
      <c r="D7" s="348"/>
      <c r="E7" s="348"/>
      <c r="F7" s="348"/>
      <c r="G7" s="348"/>
      <c r="H7" s="348"/>
      <c r="I7" s="348"/>
    </row>
    <row r="8" spans="1:9" ht="43.5" customHeight="1">
      <c r="A8" s="348"/>
      <c r="B8" s="348"/>
      <c r="C8" s="348"/>
      <c r="D8" s="348"/>
      <c r="E8" s="348"/>
      <c r="F8" s="348"/>
      <c r="G8" s="348"/>
      <c r="H8" s="348"/>
      <c r="I8" s="348"/>
    </row>
    <row r="9" spans="1:9" ht="13.5" thickBot="1"/>
    <row r="10" spans="1:9" ht="18" thickBot="1">
      <c r="B10" t="s">
        <v>34</v>
      </c>
      <c r="C10" s="215" t="s">
        <v>160</v>
      </c>
      <c r="D10" s="16"/>
      <c r="E10" s="16"/>
    </row>
    <row r="11" spans="1:9" ht="18" thickBot="1">
      <c r="C11" s="215"/>
    </row>
    <row r="12" spans="1:9" ht="17.25">
      <c r="B12" s="179"/>
      <c r="C12" s="216"/>
      <c r="D12" s="203"/>
    </row>
    <row r="13" spans="1:9" ht="17.25">
      <c r="B13" s="205" t="s">
        <v>139</v>
      </c>
      <c r="C13" s="217">
        <v>1007</v>
      </c>
      <c r="D13" s="203"/>
    </row>
    <row r="14" spans="1:9" ht="17.25">
      <c r="B14" s="205" t="s">
        <v>140</v>
      </c>
      <c r="C14" s="217">
        <v>396</v>
      </c>
      <c r="D14" s="203"/>
      <c r="E14" s="247" t="s">
        <v>215</v>
      </c>
      <c r="F14" s="185">
        <v>33</v>
      </c>
    </row>
    <row r="15" spans="1:9" ht="18" thickBot="1">
      <c r="B15" s="205" t="s">
        <v>141</v>
      </c>
      <c r="C15" s="217">
        <v>79</v>
      </c>
      <c r="D15" s="203"/>
      <c r="E15" s="247" t="s">
        <v>216</v>
      </c>
      <c r="F15" s="185">
        <v>259</v>
      </c>
    </row>
    <row r="16" spans="1:9" ht="18" thickBot="1">
      <c r="B16" s="205" t="s">
        <v>169</v>
      </c>
      <c r="C16" s="217">
        <v>0</v>
      </c>
      <c r="D16" s="203"/>
      <c r="F16" s="248">
        <f>SUM(F14:F15)</f>
        <v>292</v>
      </c>
    </row>
    <row r="17" spans="2:4" ht="17.25">
      <c r="B17" s="205"/>
      <c r="C17" s="217"/>
      <c r="D17" s="203"/>
    </row>
    <row r="18" spans="2:4" ht="17.25">
      <c r="B18" s="205" t="s">
        <v>142</v>
      </c>
      <c r="C18" s="217">
        <v>34</v>
      </c>
      <c r="D18" s="203"/>
    </row>
    <row r="19" spans="2:4" ht="17.25">
      <c r="B19" s="218" t="s">
        <v>143</v>
      </c>
      <c r="C19" s="219">
        <v>292</v>
      </c>
      <c r="D19" s="203"/>
    </row>
    <row r="20" spans="2:4" ht="15">
      <c r="B20" s="202"/>
    </row>
    <row r="21" spans="2:4" ht="15">
      <c r="B21" s="202"/>
    </row>
  </sheetData>
  <mergeCells count="1">
    <mergeCell ref="A7:I8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I62"/>
  <sheetViews>
    <sheetView showGridLines="0" topLeftCell="A25" workbookViewId="0">
      <selection activeCell="K3" sqref="K3"/>
    </sheetView>
  </sheetViews>
  <sheetFormatPr baseColWidth="10" defaultRowHeight="12.75"/>
  <cols>
    <col min="1" max="1" width="11.5703125" customWidth="1"/>
    <col min="2" max="2" width="17.140625" customWidth="1"/>
    <col min="3" max="3" width="16.5703125" hidden="1" customWidth="1"/>
    <col min="4" max="4" width="15.5703125" hidden="1" customWidth="1"/>
    <col min="5" max="5" width="14.140625" customWidth="1"/>
    <col min="6" max="6" width="14.28515625" customWidth="1"/>
    <col min="7" max="7" width="11.42578125" style="17"/>
    <col min="8" max="8" width="5.7109375" style="30" customWidth="1"/>
    <col min="9" max="9" width="11.42578125" style="30"/>
    <col min="10" max="21" width="5.7109375" customWidth="1"/>
    <col min="24" max="24" width="10.140625" customWidth="1"/>
  </cols>
  <sheetData>
    <row r="5" spans="2:9">
      <c r="B5" s="16"/>
    </row>
    <row r="6" spans="2:9" ht="13.5" customHeight="1" thickBot="1">
      <c r="B6" s="16"/>
    </row>
    <row r="7" spans="2:9" ht="18.75" customHeight="1">
      <c r="B7" s="356" t="s">
        <v>31</v>
      </c>
      <c r="C7" s="357"/>
      <c r="D7" s="357"/>
      <c r="E7" s="357"/>
      <c r="F7" s="357"/>
      <c r="G7" s="358"/>
      <c r="H7" s="34"/>
      <c r="I7" s="34"/>
    </row>
    <row r="8" spans="2:9" ht="19.5" customHeight="1">
      <c r="B8" s="359" t="s">
        <v>178</v>
      </c>
      <c r="C8" s="360"/>
      <c r="D8" s="360"/>
      <c r="E8" s="360"/>
      <c r="F8" s="360"/>
      <c r="G8" s="361"/>
      <c r="H8" s="35"/>
      <c r="I8" s="35"/>
    </row>
    <row r="9" spans="2:9" ht="15" customHeight="1" thickBot="1">
      <c r="B9" s="320"/>
      <c r="C9" s="321"/>
      <c r="D9" s="321"/>
      <c r="E9" s="321"/>
      <c r="F9" s="321"/>
      <c r="G9" s="322"/>
      <c r="H9" s="33"/>
      <c r="I9" s="33"/>
    </row>
    <row r="10" spans="2:9" s="30" customFormat="1" ht="9" customHeight="1" thickBot="1">
      <c r="B10" s="31"/>
      <c r="C10" s="32"/>
      <c r="D10" s="32"/>
      <c r="E10" s="32"/>
      <c r="F10" s="32"/>
      <c r="G10" s="32"/>
      <c r="H10" s="33"/>
      <c r="I10" s="33"/>
    </row>
    <row r="11" spans="2:9" s="30" customFormat="1" ht="24.75" customHeight="1" thickBot="1">
      <c r="B11" s="350" t="s">
        <v>30</v>
      </c>
      <c r="C11" s="351"/>
      <c r="D11" s="351"/>
      <c r="E11" s="351"/>
      <c r="F11" s="351"/>
      <c r="G11" s="352"/>
      <c r="H11" s="36"/>
      <c r="I11" s="36"/>
    </row>
    <row r="12" spans="2:9" ht="15" customHeight="1" thickBot="1">
      <c r="B12" s="26"/>
      <c r="C12" s="26"/>
      <c r="D12" s="26"/>
      <c r="E12" s="26"/>
      <c r="F12" s="26"/>
      <c r="G12" s="26"/>
      <c r="H12" s="36"/>
      <c r="I12" s="36"/>
    </row>
    <row r="13" spans="2:9" ht="31.5" customHeight="1" thickBot="1">
      <c r="B13" t="s">
        <v>34</v>
      </c>
      <c r="C13" s="27" t="s">
        <v>26</v>
      </c>
      <c r="D13" s="20" t="s">
        <v>120</v>
      </c>
      <c r="E13" s="20" t="s">
        <v>28</v>
      </c>
      <c r="F13" s="28" t="s">
        <v>29</v>
      </c>
      <c r="G13" s="29" t="s">
        <v>5</v>
      </c>
      <c r="H13" s="37"/>
      <c r="I13" s="37"/>
    </row>
    <row r="14" spans="2:9" ht="24" customHeight="1">
      <c r="B14" s="21" t="s">
        <v>23</v>
      </c>
      <c r="C14" s="43"/>
      <c r="D14" s="43"/>
      <c r="E14" s="43">
        <v>9</v>
      </c>
      <c r="F14" s="43">
        <v>10</v>
      </c>
      <c r="G14" s="38">
        <f>Tabla8[[#This Row],[JUZGADO IV]]+Tabla8[[#This Row],[JUZGADO III]]+Tabla8[[#This Row],[ASUNTOS INTERNOS]]</f>
        <v>19</v>
      </c>
      <c r="H14" s="33"/>
      <c r="I14" s="33"/>
    </row>
    <row r="15" spans="2:9" ht="24" customHeight="1">
      <c r="B15" s="22" t="s">
        <v>33</v>
      </c>
      <c r="C15" s="125">
        <v>0</v>
      </c>
      <c r="D15" s="126">
        <f>(D14*100%/G14)</f>
        <v>0</v>
      </c>
      <c r="E15" s="126">
        <f>(E14*100%/G14)</f>
        <v>0.47368421052631576</v>
      </c>
      <c r="F15" s="126">
        <f>(F14*100%/G14)</f>
        <v>0.52631578947368418</v>
      </c>
      <c r="G15" s="127">
        <f>Tabla8[[#This Row],[JUZGADO IV]]+Tabla8[[#This Row],[JUZGADO III]]+Tabla8[[#This Row],[COLEGIADO]]+Tabla8[[#This Row],[ASUNTOS INTERNOS]]</f>
        <v>1</v>
      </c>
      <c r="H15" s="33"/>
      <c r="I15" s="33"/>
    </row>
    <row r="16" spans="2:9" ht="24" customHeight="1">
      <c r="B16" s="22" t="s">
        <v>24</v>
      </c>
      <c r="C16" s="44"/>
      <c r="D16" s="44"/>
      <c r="E16" s="44"/>
      <c r="F16" s="44">
        <v>0</v>
      </c>
      <c r="G16" s="39">
        <f>Tabla8[[#This Row],[JUZGADO IV]]+Tabla8[[#This Row],[JUZGADO III]]+Tabla8[[#This Row],[ASUNTOS INTERNOS]]</f>
        <v>0</v>
      </c>
      <c r="H16" s="33"/>
      <c r="I16" s="33"/>
    </row>
    <row r="17" spans="2:9" ht="24" customHeight="1">
      <c r="B17" s="22" t="s">
        <v>33</v>
      </c>
      <c r="C17" s="125" t="e">
        <f>(C16*100%/G16)</f>
        <v>#DIV/0!</v>
      </c>
      <c r="D17" s="125" t="e">
        <f>(D16*100%/G16)</f>
        <v>#DIV/0!</v>
      </c>
      <c r="E17" s="125">
        <v>0</v>
      </c>
      <c r="F17" s="125">
        <v>0</v>
      </c>
      <c r="G17" s="127">
        <v>0</v>
      </c>
      <c r="H17" s="33"/>
      <c r="I17" s="33"/>
    </row>
    <row r="18" spans="2:9" ht="24" customHeight="1">
      <c r="B18" s="22" t="s">
        <v>25</v>
      </c>
      <c r="C18" s="44"/>
      <c r="D18" s="44"/>
      <c r="E18" s="44">
        <v>1</v>
      </c>
      <c r="F18" s="44">
        <v>1</v>
      </c>
      <c r="G18" s="39">
        <f>Tabla8[[#This Row],[JUZGADO IV]]+Tabla8[[#This Row],[JUZGADO III]]+Tabla8[[#This Row],[ASUNTOS INTERNOS]]</f>
        <v>2</v>
      </c>
      <c r="H18" s="33"/>
      <c r="I18" s="33"/>
    </row>
    <row r="19" spans="2:9" ht="24" customHeight="1" thickBot="1">
      <c r="B19" s="22" t="s">
        <v>33</v>
      </c>
      <c r="C19" s="128">
        <v>0</v>
      </c>
      <c r="D19" s="128">
        <f>(D18*100%/G18)</f>
        <v>0</v>
      </c>
      <c r="E19" s="128">
        <f>(E18*100%/G18)</f>
        <v>0.5</v>
      </c>
      <c r="F19" s="128">
        <f>(F18*100%/G18)</f>
        <v>0.5</v>
      </c>
      <c r="G19" s="129">
        <f>Tabla8[[#This Row],[JUZGADO IV]]+Tabla8[[#This Row],[JUZGADO III]]+Tabla8[[#This Row],[COLEGIADO]]+Tabla8[[#This Row],[ASUNTOS INTERNOS]]</f>
        <v>1</v>
      </c>
      <c r="H19" s="33"/>
      <c r="I19" s="33"/>
    </row>
    <row r="20" spans="2:9" ht="12" customHeight="1" thickBot="1">
      <c r="B20" s="24"/>
      <c r="C20" s="123"/>
      <c r="D20" s="123"/>
      <c r="E20" s="123"/>
      <c r="F20" s="123"/>
      <c r="G20" s="40"/>
      <c r="H20" s="33"/>
      <c r="I20" s="33"/>
    </row>
    <row r="21" spans="2:9" ht="24" customHeight="1" thickBot="1">
      <c r="B21" s="25" t="s">
        <v>154</v>
      </c>
      <c r="C21" s="124">
        <f>C14+C16+C18</f>
        <v>0</v>
      </c>
      <c r="D21" s="124">
        <f>D14+D16+D18</f>
        <v>0</v>
      </c>
      <c r="E21" s="124">
        <f>E14+E16+E18</f>
        <v>10</v>
      </c>
      <c r="F21" s="124">
        <f>F14+F16+F18</f>
        <v>11</v>
      </c>
      <c r="G21" s="41">
        <f>Tabla8[[#This Row],[JUZGADO IV]]+Tabla8[[#This Row],[JUZGADO III]]+Tabla8[[#This Row],[COLEGIADO]]+Tabla8[[#This Row],[ASUNTOS INTERNOS]]</f>
        <v>21</v>
      </c>
      <c r="H21" s="33"/>
      <c r="I21" s="33"/>
    </row>
    <row r="22" spans="2:9" ht="24" customHeight="1">
      <c r="B22" s="25" t="s">
        <v>33</v>
      </c>
      <c r="C22" s="130">
        <f>(C21*100%/G21)</f>
        <v>0</v>
      </c>
      <c r="D22" s="130">
        <f>(D21*100%/G21)</f>
        <v>0</v>
      </c>
      <c r="E22" s="130">
        <f>(E21*100%/G21)</f>
        <v>0.47619047619047616</v>
      </c>
      <c r="F22" s="130">
        <f>(F21*100%/G21)</f>
        <v>0.52380952380952384</v>
      </c>
      <c r="G22" s="131">
        <f>Tabla8[[#This Row],[JUZGADO IV]]+Tabla8[[#This Row],[JUZGADO III]]+Tabla8[[#This Row],[COLEGIADO]]+Tabla8[[#This Row],[ASUNTOS INTERNOS]]</f>
        <v>1</v>
      </c>
      <c r="H22" s="33"/>
      <c r="I22" s="33"/>
    </row>
    <row r="23" spans="2:9" ht="13.5" thickBot="1">
      <c r="B23" s="16"/>
      <c r="G23" s="175"/>
    </row>
    <row r="24" spans="2:9" ht="22.5" customHeight="1" thickBot="1">
      <c r="B24" s="353" t="s">
        <v>32</v>
      </c>
      <c r="C24" s="354"/>
      <c r="D24" s="354"/>
      <c r="E24" s="354"/>
      <c r="F24" s="354"/>
      <c r="G24" s="355"/>
      <c r="H24" s="36"/>
      <c r="I24" s="36"/>
    </row>
    <row r="25" spans="2:9" ht="13.5" thickBot="1">
      <c r="C25" s="26"/>
      <c r="D25" s="26"/>
      <c r="E25" s="26"/>
      <c r="F25" s="26"/>
      <c r="G25" s="175"/>
    </row>
    <row r="26" spans="2:9" ht="32.25" customHeight="1" thickBot="1">
      <c r="B26" t="s">
        <v>34</v>
      </c>
      <c r="C26" s="27" t="s">
        <v>26</v>
      </c>
      <c r="D26" s="20" t="s">
        <v>27</v>
      </c>
      <c r="E26" s="20" t="s">
        <v>28</v>
      </c>
      <c r="F26" s="28" t="s">
        <v>29</v>
      </c>
      <c r="G26" s="29" t="s">
        <v>5</v>
      </c>
      <c r="H26" s="37"/>
      <c r="I26" s="37"/>
    </row>
    <row r="27" spans="2:9" ht="0.75" customHeight="1" thickBot="1">
      <c r="C27">
        <v>0</v>
      </c>
      <c r="G27" s="42">
        <f>Tabla9[[#This Row],[JUZGADO IV]]+Tabla9[[#This Row],[JUZGADO III]]+Tabla9[[#This Row],[JUZGADO I]]+Tabla9[[#This Row],[ASUNTOS INTERNOS]]</f>
        <v>0</v>
      </c>
    </row>
    <row r="28" spans="2:9" ht="24" customHeight="1">
      <c r="B28" s="18" t="s">
        <v>23</v>
      </c>
      <c r="C28" s="43"/>
      <c r="D28" s="43"/>
      <c r="E28" s="43">
        <v>9</v>
      </c>
      <c r="F28" s="43">
        <v>10</v>
      </c>
      <c r="G28" s="38">
        <f>Tabla9[[#This Row],[JUZGADO IV]]+Tabla9[[#This Row],[JUZGADO III]]+Tabla9[[#This Row],[ASUNTOS INTERNOS]]</f>
        <v>19</v>
      </c>
      <c r="H28" s="33"/>
      <c r="I28" s="33"/>
    </row>
    <row r="29" spans="2:9" ht="24" customHeight="1">
      <c r="B29" s="22" t="s">
        <v>33</v>
      </c>
      <c r="C29" s="133">
        <v>0</v>
      </c>
      <c r="D29" s="133">
        <f>D28*100%/G28</f>
        <v>0</v>
      </c>
      <c r="E29" s="133">
        <f>E28*100%/G28</f>
        <v>0.47368421052631576</v>
      </c>
      <c r="F29" s="133">
        <f>F28*100%/G28</f>
        <v>0.52631578947368418</v>
      </c>
      <c r="G29" s="132">
        <f>Tabla9[[#This Row],[JUZGADO IV]]+Tabla9[[#This Row],[JUZGADO III]]+Tabla9[[#This Row],[JUZGADO I]]+Tabla9[[#This Row],[ASUNTOS INTERNOS]]</f>
        <v>1</v>
      </c>
      <c r="H29" s="33"/>
      <c r="I29" s="33"/>
    </row>
    <row r="30" spans="2:9" ht="24" customHeight="1">
      <c r="B30" s="19" t="s">
        <v>24</v>
      </c>
      <c r="C30" s="44"/>
      <c r="D30" s="44"/>
      <c r="E30" s="44">
        <v>0</v>
      </c>
      <c r="F30" s="44">
        <v>0</v>
      </c>
      <c r="G30" s="39">
        <f>Tabla9[[#This Row],[JUZGADO IV]]+Tabla9[[#This Row],[JUZGADO III]]+Tabla9[[#This Row],[ASUNTOS INTERNOS]]</f>
        <v>0</v>
      </c>
      <c r="H30" s="33"/>
      <c r="I30" s="33"/>
    </row>
    <row r="31" spans="2:9" ht="24" customHeight="1">
      <c r="B31" s="22" t="s">
        <v>33</v>
      </c>
      <c r="C31" s="133">
        <v>0</v>
      </c>
      <c r="D31" s="133" t="e">
        <f>D30*100%/G30</f>
        <v>#DIV/0!</v>
      </c>
      <c r="E31" s="133">
        <v>0</v>
      </c>
      <c r="F31" s="133">
        <v>0</v>
      </c>
      <c r="G31" s="132" t="e">
        <f>Tabla9[[#This Row],[JUZGADO IV]]+Tabla9[[#This Row],[JUZGADO III]]+Tabla9[[#This Row],[JUZGADO I]]+Tabla9[[#This Row],[ASUNTOS INTERNOS]]</f>
        <v>#DIV/0!</v>
      </c>
      <c r="H31" s="33"/>
      <c r="I31" s="33"/>
    </row>
    <row r="32" spans="2:9" ht="24" customHeight="1">
      <c r="B32" s="19" t="s">
        <v>25</v>
      </c>
      <c r="C32" s="44"/>
      <c r="D32" s="44"/>
      <c r="E32" s="44">
        <v>2</v>
      </c>
      <c r="F32" s="44">
        <v>1</v>
      </c>
      <c r="G32" s="39">
        <f>Tabla9[[#This Row],[JUZGADO IV]]+Tabla9[[#This Row],[JUZGADO III]]+Tabla9[[#This Row],[ASUNTOS INTERNOS]]</f>
        <v>3</v>
      </c>
      <c r="H32" s="33"/>
      <c r="I32" s="33"/>
    </row>
    <row r="33" spans="2:9" ht="24" customHeight="1" thickBot="1">
      <c r="B33" s="23" t="s">
        <v>33</v>
      </c>
      <c r="C33" s="133">
        <v>0</v>
      </c>
      <c r="D33" s="133">
        <f>D32*100%/G32</f>
        <v>0</v>
      </c>
      <c r="E33" s="133">
        <f>E32*100%/G32</f>
        <v>0.66666666666666663</v>
      </c>
      <c r="F33" s="133">
        <f>F32*100%/G32</f>
        <v>0.33333333333333331</v>
      </c>
      <c r="G33" s="134">
        <f>Tabla9[[#This Row],[JUZGADO IV]]+Tabla9[[#This Row],[JUZGADO III]]+Tabla9[[#This Row],[JUZGADO I]]+Tabla9[[#This Row],[ASUNTOS INTERNOS]]</f>
        <v>1</v>
      </c>
      <c r="H33" s="33"/>
      <c r="I33" s="33"/>
    </row>
    <row r="34" spans="2:9" ht="10.5" customHeight="1" thickBot="1">
      <c r="G34" s="42"/>
    </row>
    <row r="35" spans="2:9" ht="24" customHeight="1" thickBot="1">
      <c r="B35" s="25" t="s">
        <v>155</v>
      </c>
      <c r="C35" s="124">
        <f>C28+C30+C32</f>
        <v>0</v>
      </c>
      <c r="D35" s="124">
        <f>D28+D30+D32</f>
        <v>0</v>
      </c>
      <c r="E35" s="124">
        <f>E28+E30+E32</f>
        <v>11</v>
      </c>
      <c r="F35" s="124">
        <f>F28+F30+F32</f>
        <v>11</v>
      </c>
      <c r="G35" s="41">
        <f>Tabla9[[#This Row],[JUZGADO IV]]+Tabla9[[#This Row],[JUZGADO III]]+Tabla9[[#This Row],[JUZGADO I]]+Tabla9[[#This Row],[ASUNTOS INTERNOS]]</f>
        <v>22</v>
      </c>
      <c r="H35" s="33"/>
      <c r="I35" s="33"/>
    </row>
    <row r="36" spans="2:9" ht="24" customHeight="1">
      <c r="B36" s="25" t="s">
        <v>33</v>
      </c>
      <c r="C36" s="133">
        <f>C35*100%/G35</f>
        <v>0</v>
      </c>
      <c r="D36" s="133">
        <f>D35*100%/G35</f>
        <v>0</v>
      </c>
      <c r="E36" s="133">
        <f>E35*100%/G35</f>
        <v>0.5</v>
      </c>
      <c r="F36" s="133">
        <f>F35*100%/G35</f>
        <v>0.5</v>
      </c>
      <c r="G36" s="131">
        <f>Tabla9[[#This Row],[JUZGADO IV]]+Tabla9[[#This Row],[JUZGADO III]]+Tabla9[[#This Row],[JUZGADO I]]+Tabla9[[#This Row],[ASUNTOS INTERNOS]]</f>
        <v>1</v>
      </c>
      <c r="H36" s="33"/>
      <c r="I36" s="33"/>
    </row>
    <row r="38" spans="2:9" ht="7.5" customHeight="1"/>
    <row r="39" spans="2:9" hidden="1"/>
    <row r="44" spans="2:9" s="143" customFormat="1">
      <c r="B44" s="142"/>
      <c r="C44" s="142"/>
      <c r="D44" s="142"/>
      <c r="G44" s="171"/>
      <c r="H44" s="172"/>
      <c r="I44" s="172"/>
    </row>
    <row r="45" spans="2:9" s="143" customFormat="1">
      <c r="B45" s="142"/>
      <c r="C45" s="349" t="s">
        <v>38</v>
      </c>
      <c r="D45" s="349"/>
      <c r="E45" s="349"/>
      <c r="G45" s="171"/>
      <c r="H45" s="172"/>
      <c r="I45" s="172"/>
    </row>
    <row r="46" spans="2:9" s="143" customFormat="1">
      <c r="B46" s="142"/>
      <c r="C46" s="146" t="s">
        <v>30</v>
      </c>
      <c r="D46" s="146" t="s">
        <v>36</v>
      </c>
      <c r="E46" s="144"/>
      <c r="G46" s="171"/>
      <c r="H46" s="172"/>
      <c r="I46" s="172"/>
    </row>
    <row r="47" spans="2:9" s="143" customFormat="1">
      <c r="B47" s="142" t="s">
        <v>23</v>
      </c>
      <c r="C47" s="170">
        <f>G14</f>
        <v>19</v>
      </c>
      <c r="D47" s="170">
        <f>G28</f>
        <v>19</v>
      </c>
      <c r="E47" s="143">
        <f>G28</f>
        <v>19</v>
      </c>
      <c r="G47" s="171"/>
      <c r="H47" s="172"/>
      <c r="I47" s="172"/>
    </row>
    <row r="48" spans="2:9" s="143" customFormat="1">
      <c r="B48" s="142" t="s">
        <v>35</v>
      </c>
      <c r="C48" s="170">
        <f>G16</f>
        <v>0</v>
      </c>
      <c r="D48" s="170">
        <f>G30</f>
        <v>0</v>
      </c>
      <c r="E48" s="143">
        <f>G30</f>
        <v>0</v>
      </c>
      <c r="G48" s="171"/>
      <c r="H48" s="172"/>
      <c r="I48" s="172"/>
    </row>
    <row r="49" spans="2:9" s="143" customFormat="1">
      <c r="B49" s="142" t="s">
        <v>25</v>
      </c>
      <c r="C49" s="170">
        <f>G18</f>
        <v>2</v>
      </c>
      <c r="D49" s="170">
        <f>G32</f>
        <v>3</v>
      </c>
      <c r="E49" s="143">
        <f>G32</f>
        <v>3</v>
      </c>
      <c r="G49" s="171"/>
      <c r="H49" s="172"/>
      <c r="I49" s="172"/>
    </row>
    <row r="50" spans="2:9" s="143" customFormat="1">
      <c r="B50" s="142"/>
      <c r="C50" s="142"/>
      <c r="D50" s="142"/>
      <c r="G50" s="171"/>
      <c r="H50" s="172"/>
      <c r="I50" s="172"/>
    </row>
    <row r="51" spans="2:9" s="143" customFormat="1">
      <c r="B51" s="142"/>
      <c r="C51" s="146"/>
      <c r="D51" s="146"/>
      <c r="E51" s="145"/>
      <c r="G51" s="171"/>
      <c r="H51" s="172"/>
      <c r="I51" s="172"/>
    </row>
    <row r="52" spans="2:9" s="143" customFormat="1">
      <c r="B52" s="142"/>
      <c r="C52" s="349" t="s">
        <v>37</v>
      </c>
      <c r="D52" s="349"/>
      <c r="E52" s="349"/>
      <c r="G52" s="171"/>
      <c r="H52" s="172"/>
      <c r="I52" s="172"/>
    </row>
    <row r="53" spans="2:9" s="143" customFormat="1">
      <c r="B53" s="142"/>
      <c r="C53" s="146" t="s">
        <v>30</v>
      </c>
      <c r="D53" s="146" t="s">
        <v>36</v>
      </c>
      <c r="G53" s="171"/>
      <c r="H53" s="172"/>
      <c r="I53" s="172"/>
    </row>
    <row r="54" spans="2:9" s="143" customFormat="1">
      <c r="B54" s="142" t="s">
        <v>23</v>
      </c>
      <c r="C54" s="170" t="e">
        <f>#REF!</f>
        <v>#REF!</v>
      </c>
      <c r="D54" s="170" t="e">
        <f>#REF!</f>
        <v>#REF!</v>
      </c>
      <c r="E54" s="143" t="e">
        <f>#REF!</f>
        <v>#REF!</v>
      </c>
      <c r="G54" s="171"/>
      <c r="H54" s="172"/>
      <c r="I54" s="172"/>
    </row>
    <row r="55" spans="2:9" s="143" customFormat="1">
      <c r="B55" s="142" t="s">
        <v>35</v>
      </c>
      <c r="C55" s="170" t="e">
        <f>#REF!</f>
        <v>#REF!</v>
      </c>
      <c r="D55" s="170" t="e">
        <f>#REF!</f>
        <v>#REF!</v>
      </c>
      <c r="E55" s="143" t="e">
        <f>#REF!</f>
        <v>#REF!</v>
      </c>
      <c r="G55" s="171"/>
      <c r="H55" s="172"/>
      <c r="I55" s="172"/>
    </row>
    <row r="56" spans="2:9" s="143" customFormat="1">
      <c r="B56" s="142" t="s">
        <v>25</v>
      </c>
      <c r="C56" s="170" t="e">
        <f>#REF!</f>
        <v>#REF!</v>
      </c>
      <c r="D56" s="170" t="e">
        <f>#REF!</f>
        <v>#REF!</v>
      </c>
      <c r="E56" s="143" t="e">
        <f>#REF!</f>
        <v>#REF!</v>
      </c>
      <c r="G56" s="171"/>
      <c r="H56" s="172"/>
      <c r="I56" s="172"/>
    </row>
    <row r="57" spans="2:9" s="143" customFormat="1">
      <c r="B57" s="142"/>
      <c r="C57" s="142"/>
      <c r="D57" s="142"/>
      <c r="G57" s="171"/>
      <c r="H57" s="172"/>
      <c r="I57" s="172"/>
    </row>
    <row r="58" spans="2:9" s="143" customFormat="1">
      <c r="B58" s="142"/>
      <c r="C58" s="142"/>
      <c r="D58" s="142"/>
      <c r="G58" s="171"/>
      <c r="H58" s="172"/>
      <c r="I58" s="172"/>
    </row>
    <row r="59" spans="2:9" s="143" customFormat="1">
      <c r="G59" s="171"/>
      <c r="H59" s="172"/>
      <c r="I59" s="172"/>
    </row>
    <row r="60" spans="2:9" s="143" customFormat="1">
      <c r="G60" s="171"/>
      <c r="H60" s="172"/>
      <c r="I60" s="172"/>
    </row>
    <row r="61" spans="2:9" s="143" customFormat="1">
      <c r="G61" s="171"/>
      <c r="H61" s="172"/>
      <c r="I61" s="172"/>
    </row>
    <row r="62" spans="2:9" s="143" customFormat="1">
      <c r="G62" s="171"/>
      <c r="H62" s="172"/>
      <c r="I62" s="172"/>
    </row>
  </sheetData>
  <mergeCells count="6"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35"/>
  <sheetViews>
    <sheetView topLeftCell="A22" workbookViewId="0">
      <selection activeCell="J27" sqref="J27"/>
    </sheetView>
  </sheetViews>
  <sheetFormatPr baseColWidth="10" defaultRowHeight="12.75"/>
  <cols>
    <col min="3" max="3" width="3.7109375" customWidth="1"/>
    <col min="4" max="4" width="26.28515625" customWidth="1"/>
    <col min="7" max="7" width="10.7109375" customWidth="1"/>
  </cols>
  <sheetData>
    <row r="2" spans="4:9" ht="12.75" customHeight="1">
      <c r="D2" s="347" t="s">
        <v>174</v>
      </c>
      <c r="E2" s="347"/>
      <c r="F2" s="347"/>
      <c r="G2" s="347"/>
      <c r="H2" s="347"/>
      <c r="I2" s="347"/>
    </row>
    <row r="3" spans="4:9" ht="12.75" customHeight="1">
      <c r="D3" s="347"/>
      <c r="E3" s="347"/>
      <c r="F3" s="347"/>
      <c r="G3" s="347"/>
      <c r="H3" s="347"/>
      <c r="I3" s="347"/>
    </row>
    <row r="4" spans="4:9" ht="12.75" customHeight="1">
      <c r="D4" s="347"/>
      <c r="E4" s="347"/>
      <c r="F4" s="347"/>
      <c r="G4" s="347"/>
      <c r="H4" s="347"/>
      <c r="I4" s="347"/>
    </row>
    <row r="6" spans="4:9" ht="13.5" thickBot="1"/>
    <row r="7" spans="4:9" ht="12.75" customHeight="1">
      <c r="D7" s="362" t="s">
        <v>128</v>
      </c>
      <c r="E7" s="363"/>
      <c r="F7" s="364"/>
    </row>
    <row r="8" spans="4:9" ht="27.75" customHeight="1" thickBot="1">
      <c r="D8" s="365"/>
      <c r="E8" s="366"/>
      <c r="F8" s="367"/>
    </row>
    <row r="9" spans="4:9" s="178" customFormat="1" ht="15.75" customHeight="1" thickBot="1">
      <c r="D9" s="368" t="s">
        <v>195</v>
      </c>
      <c r="E9" s="369"/>
      <c r="F9" s="370"/>
    </row>
    <row r="10" spans="4:9" ht="13.5" thickBot="1"/>
    <row r="11" spans="4:9" ht="15.75">
      <c r="D11" s="179" t="s">
        <v>35</v>
      </c>
      <c r="E11" s="182">
        <v>0</v>
      </c>
    </row>
    <row r="12" spans="4:9" ht="15.75">
      <c r="D12" s="180"/>
      <c r="E12" s="183"/>
    </row>
    <row r="13" spans="4:9" ht="15.75">
      <c r="D13" s="180" t="s">
        <v>121</v>
      </c>
      <c r="E13" s="183">
        <v>0</v>
      </c>
    </row>
    <row r="14" spans="4:9" ht="15.75">
      <c r="D14" s="180"/>
      <c r="E14" s="183"/>
    </row>
    <row r="15" spans="4:9" ht="15.75">
      <c r="D15" s="180" t="s">
        <v>25</v>
      </c>
      <c r="E15" s="183">
        <v>1</v>
      </c>
    </row>
    <row r="16" spans="4:9" ht="16.5" thickBot="1">
      <c r="D16" s="181" t="s">
        <v>172</v>
      </c>
      <c r="E16" s="184"/>
    </row>
    <row r="17" spans="4:6">
      <c r="E17" s="185"/>
    </row>
    <row r="18" spans="4:6">
      <c r="E18" s="185">
        <f>SUM(E11:E17)</f>
        <v>1</v>
      </c>
    </row>
    <row r="19" spans="4:6" ht="13.5" thickBot="1"/>
    <row r="20" spans="4:6" ht="19.5" customHeight="1">
      <c r="D20" s="362" t="s">
        <v>129</v>
      </c>
      <c r="E20" s="363"/>
      <c r="F20" s="364"/>
    </row>
    <row r="21" spans="4:6" ht="13.5" customHeight="1" thickBot="1">
      <c r="D21" s="365"/>
      <c r="E21" s="366"/>
      <c r="F21" s="367"/>
    </row>
    <row r="22" spans="4:6" s="178" customFormat="1" ht="15.75" thickBot="1">
      <c r="D22" s="368" t="s">
        <v>194</v>
      </c>
      <c r="E22" s="369"/>
      <c r="F22" s="370"/>
    </row>
    <row r="23" spans="4:6" ht="13.5" thickBot="1"/>
    <row r="24" spans="4:6" ht="15.75">
      <c r="D24" s="179" t="s">
        <v>214</v>
      </c>
      <c r="E24" s="182">
        <v>1</v>
      </c>
    </row>
    <row r="25" spans="4:6" ht="15.75">
      <c r="D25" s="180"/>
      <c r="E25" s="183"/>
    </row>
    <row r="26" spans="4:6" ht="15.75">
      <c r="D26" s="180" t="s">
        <v>121</v>
      </c>
      <c r="E26" s="183"/>
    </row>
    <row r="27" spans="4:6" ht="15.75">
      <c r="D27" s="180"/>
      <c r="E27" s="183"/>
    </row>
    <row r="28" spans="4:6" ht="16.5" thickBot="1">
      <c r="D28" s="181" t="s">
        <v>25</v>
      </c>
      <c r="E28" s="184">
        <v>1</v>
      </c>
    </row>
    <row r="29" spans="4:6" ht="15.75">
      <c r="E29" s="186"/>
    </row>
    <row r="30" spans="4:6" ht="15.75">
      <c r="E30" s="186">
        <f>SUM(E24:E29)</f>
        <v>2</v>
      </c>
    </row>
    <row r="35" ht="25.5" customHeight="1"/>
  </sheetData>
  <mergeCells count="5">
    <mergeCell ref="D7:F8"/>
    <mergeCell ref="D9:F9"/>
    <mergeCell ref="D20:F21"/>
    <mergeCell ref="D22:F22"/>
    <mergeCell ref="D2:I4"/>
  </mergeCells>
  <pageMargins left="0.2" right="0.2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30"/>
  <sheetViews>
    <sheetView showGridLines="0" tabSelected="1" topLeftCell="A19" workbookViewId="0">
      <selection activeCell="E33" sqref="E33"/>
    </sheetView>
  </sheetViews>
  <sheetFormatPr baseColWidth="10" defaultRowHeight="12.75"/>
  <cols>
    <col min="1" max="1" width="3" customWidth="1"/>
    <col min="2" max="2" width="70.140625" bestFit="1" customWidth="1"/>
    <col min="3" max="3" width="19.5703125" bestFit="1" customWidth="1"/>
    <col min="4" max="4" width="12.85546875" customWidth="1"/>
  </cols>
  <sheetData>
    <row r="8" spans="2:7" ht="36.75" customHeight="1">
      <c r="B8" s="373" t="s">
        <v>132</v>
      </c>
      <c r="C8" s="373"/>
      <c r="D8" s="160"/>
      <c r="E8" s="160"/>
      <c r="F8" s="160"/>
      <c r="G8" s="160"/>
    </row>
    <row r="9" spans="2:7" ht="13.5" thickBot="1"/>
    <row r="10" spans="2:7" ht="31.5" customHeight="1" thickBot="1">
      <c r="B10" s="371" t="s">
        <v>171</v>
      </c>
      <c r="C10" s="372"/>
    </row>
    <row r="11" spans="2:7" ht="15.75" thickBot="1">
      <c r="B11" s="226" t="s">
        <v>115</v>
      </c>
      <c r="C11" s="229" t="s">
        <v>116</v>
      </c>
    </row>
    <row r="12" spans="2:7" ht="15.75" thickBot="1">
      <c r="B12" s="227" t="s">
        <v>165</v>
      </c>
      <c r="C12" s="228"/>
    </row>
    <row r="13" spans="2:7" ht="15">
      <c r="B13" s="258" t="s">
        <v>197</v>
      </c>
      <c r="C13" s="259">
        <v>4</v>
      </c>
    </row>
    <row r="14" spans="2:7" ht="15">
      <c r="B14" s="260" t="s">
        <v>198</v>
      </c>
      <c r="C14" s="261">
        <v>3</v>
      </c>
    </row>
    <row r="15" spans="2:7" ht="15">
      <c r="B15" s="262" t="s">
        <v>199</v>
      </c>
      <c r="C15" s="263">
        <v>2</v>
      </c>
    </row>
    <row r="16" spans="2:7" ht="15">
      <c r="B16" s="262" t="s">
        <v>200</v>
      </c>
      <c r="C16" s="263">
        <v>2</v>
      </c>
    </row>
    <row r="17" spans="2:3" ht="15">
      <c r="B17" s="262" t="s">
        <v>201</v>
      </c>
      <c r="C17" s="263">
        <v>2</v>
      </c>
    </row>
    <row r="18" spans="2:3" ht="15">
      <c r="B18" s="262" t="s">
        <v>202</v>
      </c>
      <c r="C18" s="263">
        <v>2</v>
      </c>
    </row>
    <row r="19" spans="2:3" ht="15">
      <c r="B19" s="268" t="s">
        <v>203</v>
      </c>
      <c r="C19" s="266">
        <v>2</v>
      </c>
    </row>
    <row r="20" spans="2:3" ht="15">
      <c r="B20" s="268" t="s">
        <v>204</v>
      </c>
      <c r="C20" s="266">
        <v>2</v>
      </c>
    </row>
    <row r="21" spans="2:3" ht="15">
      <c r="B21" s="268" t="s">
        <v>205</v>
      </c>
      <c r="C21" s="266">
        <v>2</v>
      </c>
    </row>
    <row r="22" spans="2:3" ht="15">
      <c r="B22" s="268" t="s">
        <v>206</v>
      </c>
      <c r="C22" s="266">
        <v>2</v>
      </c>
    </row>
    <row r="23" spans="2:3" ht="15.75" thickBot="1">
      <c r="B23" s="262" t="s">
        <v>207</v>
      </c>
      <c r="C23" s="263">
        <v>2</v>
      </c>
    </row>
    <row r="24" spans="2:3" ht="15.75" thickBot="1">
      <c r="B24" s="264" t="s">
        <v>166</v>
      </c>
      <c r="C24" s="265"/>
    </row>
    <row r="25" spans="2:3" ht="15">
      <c r="B25" s="323" t="s">
        <v>208</v>
      </c>
      <c r="C25" s="324">
        <v>2</v>
      </c>
    </row>
    <row r="26" spans="2:3" ht="15">
      <c r="B26" s="323" t="s">
        <v>209</v>
      </c>
      <c r="C26" s="324">
        <v>2</v>
      </c>
    </row>
    <row r="27" spans="2:3" ht="15">
      <c r="B27" s="323" t="s">
        <v>210</v>
      </c>
      <c r="C27" s="324">
        <v>2</v>
      </c>
    </row>
    <row r="28" spans="2:3" ht="15">
      <c r="B28" s="262" t="s">
        <v>211</v>
      </c>
      <c r="C28" s="263">
        <v>1</v>
      </c>
    </row>
    <row r="29" spans="2:3" ht="15">
      <c r="B29" s="262" t="s">
        <v>212</v>
      </c>
      <c r="C29" s="263">
        <v>1</v>
      </c>
    </row>
    <row r="30" spans="2:3" ht="15">
      <c r="B30" s="262" t="s">
        <v>213</v>
      </c>
      <c r="C30" s="263">
        <v>1</v>
      </c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2015 </vt:lpstr>
      <vt:lpstr>CONSIG. M.P.</vt:lpstr>
      <vt:lpstr>DETENIDOS</vt:lpstr>
      <vt:lpstr>SALIDAS DIF.  MULTA</vt:lpstr>
      <vt:lpstr>AREA MEDICA</vt:lpstr>
      <vt:lpstr>JUZGADOS</vt:lpstr>
      <vt:lpstr>JUZG COLEGIADO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2018-08-16T23:33:16Z</cp:lastPrinted>
  <dcterms:created xsi:type="dcterms:W3CDTF">2014-01-30T18:25:03Z</dcterms:created>
  <dcterms:modified xsi:type="dcterms:W3CDTF">2018-08-16T23:34:08Z</dcterms:modified>
</cp:coreProperties>
</file>